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8075" windowHeight="12240" tabRatio="713" activeTab="1"/>
  </bookViews>
  <sheets>
    <sheet name="Instructions" sheetId="13" r:id="rId1"/>
    <sheet name="Detailed Budget" sheetId="10" r:id="rId2"/>
    <sheet name="Add'l Personnel" sheetId="19" r:id="rId3"/>
    <sheet name="Add'l Other Exp" sheetId="20" r:id="rId4"/>
    <sheet name="Year 1" sheetId="14" r:id="rId5"/>
    <sheet name="Year 2" sheetId="15" r:id="rId6"/>
    <sheet name="Year 3" sheetId="16" r:id="rId7"/>
    <sheet name="Year 4" sheetId="17" r:id="rId8"/>
    <sheet name="Year 5" sheetId="18" r:id="rId9"/>
  </sheets>
  <definedNames>
    <definedName name="OLE_LINK5" localSheetId="0">Instructions!$A$49</definedName>
    <definedName name="OLE_LINK6" localSheetId="0">Instructions!$B$40</definedName>
  </definedNames>
  <calcPr calcId="145621"/>
</workbook>
</file>

<file path=xl/calcChain.xml><?xml version="1.0" encoding="utf-8"?>
<calcChain xmlns="http://schemas.openxmlformats.org/spreadsheetml/2006/main">
  <c r="J11" i="19" l="1"/>
  <c r="B16" i="10" l="1"/>
  <c r="P82" i="10"/>
  <c r="N82" i="10"/>
  <c r="L82" i="10"/>
  <c r="J82" i="10"/>
  <c r="P81" i="10"/>
  <c r="N81" i="10"/>
  <c r="L81" i="10"/>
  <c r="J81" i="10"/>
  <c r="H369" i="19"/>
  <c r="P5" i="19"/>
  <c r="P4" i="19"/>
  <c r="H357" i="19"/>
  <c r="H345" i="19"/>
  <c r="H333" i="19"/>
  <c r="H321" i="19"/>
  <c r="H309" i="19"/>
  <c r="H297" i="19"/>
  <c r="H285" i="19"/>
  <c r="H273" i="19"/>
  <c r="H261" i="19"/>
  <c r="H248" i="19"/>
  <c r="H236" i="19"/>
  <c r="H224" i="19"/>
  <c r="H212" i="19"/>
  <c r="H200" i="19"/>
  <c r="H188" i="19"/>
  <c r="H176" i="19"/>
  <c r="H164" i="19"/>
  <c r="H152" i="19"/>
  <c r="H140" i="19"/>
  <c r="H128" i="19"/>
  <c r="H116" i="19"/>
  <c r="H110" i="19"/>
  <c r="H100" i="19"/>
  <c r="H94" i="19"/>
  <c r="H88" i="19"/>
  <c r="H82" i="19"/>
  <c r="H76" i="19"/>
  <c r="H70" i="19"/>
  <c r="H65" i="19"/>
  <c r="H60" i="19"/>
  <c r="H54" i="19"/>
  <c r="H48" i="19"/>
  <c r="H42" i="19"/>
  <c r="H36" i="19"/>
  <c r="H30" i="19"/>
  <c r="H24" i="19"/>
  <c r="H18" i="19"/>
  <c r="H12" i="19"/>
  <c r="H62" i="10"/>
  <c r="H56" i="10"/>
  <c r="H50" i="10"/>
  <c r="H40" i="10"/>
  <c r="H34" i="10"/>
  <c r="H28" i="10"/>
  <c r="H22" i="10"/>
  <c r="H16" i="10"/>
  <c r="H122" i="19" l="1"/>
  <c r="H134" i="19"/>
  <c r="H146" i="19"/>
  <c r="J146" i="19" s="1"/>
  <c r="L146" i="19" s="1"/>
  <c r="N146" i="19" s="1"/>
  <c r="H158" i="19"/>
  <c r="H170" i="19"/>
  <c r="H182" i="19"/>
  <c r="J182" i="19" s="1"/>
  <c r="L182" i="19" s="1"/>
  <c r="N182" i="19" s="1"/>
  <c r="H194" i="19"/>
  <c r="H206" i="19"/>
  <c r="H218" i="19"/>
  <c r="H230" i="19"/>
  <c r="J230" i="19" s="1"/>
  <c r="L230" i="19" s="1"/>
  <c r="N230" i="19" s="1"/>
  <c r="H242" i="19"/>
  <c r="H255" i="19"/>
  <c r="H267" i="19"/>
  <c r="H279" i="19"/>
  <c r="H291" i="19"/>
  <c r="H292" i="19" s="1"/>
  <c r="H293" i="19" s="1"/>
  <c r="H294" i="19" s="1"/>
  <c r="H303" i="19"/>
  <c r="H315" i="19"/>
  <c r="H327" i="19"/>
  <c r="H339" i="19"/>
  <c r="H340" i="19" s="1"/>
  <c r="H341" i="19" s="1"/>
  <c r="H342" i="19" s="1"/>
  <c r="H351" i="19"/>
  <c r="H363" i="19"/>
  <c r="B65" i="20"/>
  <c r="B58" i="20"/>
  <c r="B51" i="20"/>
  <c r="P94" i="10"/>
  <c r="P93" i="10"/>
  <c r="P92" i="10"/>
  <c r="P95" i="10" s="1"/>
  <c r="P91" i="10"/>
  <c r="P90" i="10"/>
  <c r="N94" i="10"/>
  <c r="N93" i="10"/>
  <c r="N92" i="10"/>
  <c r="N91" i="10"/>
  <c r="N90" i="10"/>
  <c r="L94" i="10"/>
  <c r="L93" i="10"/>
  <c r="L92" i="10"/>
  <c r="L91" i="10"/>
  <c r="L90" i="10"/>
  <c r="J94" i="10"/>
  <c r="J93" i="10"/>
  <c r="J92" i="10"/>
  <c r="J91" i="10"/>
  <c r="J95" i="10" s="1"/>
  <c r="J90" i="10"/>
  <c r="H115" i="10"/>
  <c r="H114" i="10"/>
  <c r="H113" i="10"/>
  <c r="H119" i="10" s="1"/>
  <c r="P114" i="10"/>
  <c r="P115" i="10"/>
  <c r="P113" i="10"/>
  <c r="N114" i="10"/>
  <c r="N115" i="10"/>
  <c r="N113" i="10"/>
  <c r="L114" i="10"/>
  <c r="L115" i="10"/>
  <c r="L113" i="10"/>
  <c r="J114" i="10"/>
  <c r="J115" i="10"/>
  <c r="J113" i="10"/>
  <c r="H90" i="10"/>
  <c r="H94" i="10"/>
  <c r="H93" i="10"/>
  <c r="H92" i="10"/>
  <c r="H95" i="10" s="1"/>
  <c r="H91" i="10"/>
  <c r="B42" i="20"/>
  <c r="B35" i="20"/>
  <c r="B28" i="20"/>
  <c r="B21" i="20"/>
  <c r="B14" i="20"/>
  <c r="P111" i="20"/>
  <c r="P136" i="10" s="1"/>
  <c r="N111" i="20"/>
  <c r="N136" i="10" s="1"/>
  <c r="N137" i="10" s="1"/>
  <c r="D22" i="17" s="1"/>
  <c r="L111" i="20"/>
  <c r="L136" i="10" s="1"/>
  <c r="J111" i="20"/>
  <c r="J136" i="10" s="1"/>
  <c r="H111" i="20"/>
  <c r="H136" i="10" s="1"/>
  <c r="P71" i="20"/>
  <c r="P48" i="20"/>
  <c r="N71" i="20"/>
  <c r="N48" i="20"/>
  <c r="L71" i="20"/>
  <c r="L48" i="20"/>
  <c r="J71" i="20"/>
  <c r="J48" i="20"/>
  <c r="H71" i="20"/>
  <c r="R71" i="20" s="1"/>
  <c r="H48" i="20"/>
  <c r="P11" i="20"/>
  <c r="P78" i="10" s="1"/>
  <c r="P79" i="10" s="1"/>
  <c r="D18" i="18" s="1"/>
  <c r="N11" i="20"/>
  <c r="N78" i="10" s="1"/>
  <c r="N79" i="10" s="1"/>
  <c r="D18" i="17" s="1"/>
  <c r="L11" i="20"/>
  <c r="L78" i="10" s="1"/>
  <c r="L79" i="10" s="1"/>
  <c r="J11" i="20"/>
  <c r="J78" i="10" s="1"/>
  <c r="J79" i="10" s="1"/>
  <c r="H11" i="20"/>
  <c r="H78" i="10" s="1"/>
  <c r="H79" i="10" s="1"/>
  <c r="D18" i="14" s="1"/>
  <c r="H93" i="20"/>
  <c r="H113" i="20" s="1"/>
  <c r="J93" i="20"/>
  <c r="J129" i="10" s="1"/>
  <c r="L93" i="20"/>
  <c r="L113" i="20" s="1"/>
  <c r="N93" i="20"/>
  <c r="N129" i="10" s="1"/>
  <c r="P93" i="20"/>
  <c r="R93" i="20"/>
  <c r="J12" i="19"/>
  <c r="L12" i="19" s="1"/>
  <c r="N12" i="19" s="1"/>
  <c r="P12" i="19" s="1"/>
  <c r="P11" i="19"/>
  <c r="J18" i="19"/>
  <c r="L18" i="19" s="1"/>
  <c r="N18" i="19" s="1"/>
  <c r="P17" i="19"/>
  <c r="J24" i="19"/>
  <c r="L24" i="19" s="1"/>
  <c r="N24" i="19" s="1"/>
  <c r="J23" i="19"/>
  <c r="L23" i="19" s="1"/>
  <c r="J30" i="19"/>
  <c r="L30" i="19" s="1"/>
  <c r="P29" i="19"/>
  <c r="J110" i="19"/>
  <c r="L110" i="19" s="1"/>
  <c r="N110" i="19" s="1"/>
  <c r="P109" i="19"/>
  <c r="J116" i="19"/>
  <c r="P115" i="19"/>
  <c r="J122" i="19"/>
  <c r="L122" i="19" s="1"/>
  <c r="N122" i="19" s="1"/>
  <c r="P121" i="19"/>
  <c r="J255" i="19"/>
  <c r="L255" i="19" s="1"/>
  <c r="P254" i="19"/>
  <c r="J36" i="19"/>
  <c r="L36" i="19" s="1"/>
  <c r="N36" i="19" s="1"/>
  <c r="P35" i="19"/>
  <c r="J42" i="19"/>
  <c r="P41" i="19"/>
  <c r="J48" i="19"/>
  <c r="J47" i="19"/>
  <c r="L47" i="19" s="1"/>
  <c r="N47" i="19" s="1"/>
  <c r="P47" i="19" s="1"/>
  <c r="J54" i="19"/>
  <c r="L54" i="19" s="1"/>
  <c r="N54" i="19" s="1"/>
  <c r="P53" i="19"/>
  <c r="J60" i="19"/>
  <c r="L60" i="19" s="1"/>
  <c r="N60" i="19" s="1"/>
  <c r="P60" i="19" s="1"/>
  <c r="P59" i="19"/>
  <c r="J65" i="19"/>
  <c r="L65" i="19" s="1"/>
  <c r="N65" i="19" s="1"/>
  <c r="P64" i="19"/>
  <c r="J70" i="19"/>
  <c r="L70" i="19" s="1"/>
  <c r="N70" i="19" s="1"/>
  <c r="J69" i="19"/>
  <c r="L69" i="19" s="1"/>
  <c r="J76" i="19"/>
  <c r="P75" i="19"/>
  <c r="J82" i="19"/>
  <c r="L82" i="19" s="1"/>
  <c r="N82" i="19" s="1"/>
  <c r="P81" i="19"/>
  <c r="J88" i="19"/>
  <c r="P87" i="19"/>
  <c r="J94" i="19"/>
  <c r="J93" i="19"/>
  <c r="L93" i="19" s="1"/>
  <c r="N93" i="19" s="1"/>
  <c r="P93" i="19" s="1"/>
  <c r="J100" i="19"/>
  <c r="L100" i="19" s="1"/>
  <c r="N100" i="19" s="1"/>
  <c r="P99" i="19"/>
  <c r="J128" i="19"/>
  <c r="L128" i="19" s="1"/>
  <c r="N128" i="19" s="1"/>
  <c r="P128" i="19" s="1"/>
  <c r="P127" i="19"/>
  <c r="P133" i="19"/>
  <c r="J140" i="19"/>
  <c r="L140" i="19" s="1"/>
  <c r="N140" i="19" s="1"/>
  <c r="P140" i="19" s="1"/>
  <c r="P141" i="19" s="1"/>
  <c r="P142" i="19" s="1"/>
  <c r="P139" i="19"/>
  <c r="P145" i="19"/>
  <c r="J152" i="19"/>
  <c r="L152" i="19" s="1"/>
  <c r="P151" i="19"/>
  <c r="J158" i="19"/>
  <c r="L158" i="19" s="1"/>
  <c r="N158" i="19" s="1"/>
  <c r="P157" i="19"/>
  <c r="J164" i="19"/>
  <c r="L164" i="19" s="1"/>
  <c r="N164" i="19" s="1"/>
  <c r="P164" i="19" s="1"/>
  <c r="P163" i="19"/>
  <c r="J170" i="19"/>
  <c r="L170" i="19" s="1"/>
  <c r="N170" i="19" s="1"/>
  <c r="P169" i="19"/>
  <c r="J176" i="19"/>
  <c r="L176" i="19" s="1"/>
  <c r="N176" i="19" s="1"/>
  <c r="P176" i="19" s="1"/>
  <c r="P175" i="19"/>
  <c r="P181" i="19"/>
  <c r="J188" i="19"/>
  <c r="L188" i="19" s="1"/>
  <c r="N188" i="19" s="1"/>
  <c r="P188" i="19" s="1"/>
  <c r="P187" i="19"/>
  <c r="P193" i="19"/>
  <c r="J200" i="19"/>
  <c r="L200" i="19" s="1"/>
  <c r="N200" i="19" s="1"/>
  <c r="P200" i="19" s="1"/>
  <c r="P199" i="19"/>
  <c r="J206" i="19"/>
  <c r="L206" i="19" s="1"/>
  <c r="N206" i="19" s="1"/>
  <c r="P205" i="19"/>
  <c r="J212" i="19"/>
  <c r="L212" i="19" s="1"/>
  <c r="N212" i="19" s="1"/>
  <c r="P212" i="19" s="1"/>
  <c r="P211" i="19"/>
  <c r="J218" i="19"/>
  <c r="L218" i="19" s="1"/>
  <c r="N218" i="19" s="1"/>
  <c r="P217" i="19"/>
  <c r="J224" i="19"/>
  <c r="L224" i="19" s="1"/>
  <c r="N224" i="19" s="1"/>
  <c r="P224" i="19" s="1"/>
  <c r="P223" i="19"/>
  <c r="P229" i="19"/>
  <c r="J236" i="19"/>
  <c r="L236" i="19" s="1"/>
  <c r="N236" i="19" s="1"/>
  <c r="P236" i="19" s="1"/>
  <c r="P237" i="19" s="1"/>
  <c r="P238" i="19" s="1"/>
  <c r="P235" i="19"/>
  <c r="P241" i="19"/>
  <c r="J248" i="19"/>
  <c r="L248" i="19" s="1"/>
  <c r="N248" i="19" s="1"/>
  <c r="P248" i="19" s="1"/>
  <c r="P247" i="19"/>
  <c r="J261" i="19"/>
  <c r="L261" i="19" s="1"/>
  <c r="N261" i="19" s="1"/>
  <c r="P260" i="19"/>
  <c r="J267" i="19"/>
  <c r="L267" i="19" s="1"/>
  <c r="N267" i="19" s="1"/>
  <c r="P267" i="19" s="1"/>
  <c r="P266" i="19"/>
  <c r="J273" i="19"/>
  <c r="L273" i="19" s="1"/>
  <c r="N273" i="19" s="1"/>
  <c r="P272" i="19"/>
  <c r="J279" i="19"/>
  <c r="L279" i="19" s="1"/>
  <c r="N279" i="19" s="1"/>
  <c r="P279" i="19" s="1"/>
  <c r="P278" i="19"/>
  <c r="J285" i="19"/>
  <c r="L285" i="19" s="1"/>
  <c r="N285" i="19" s="1"/>
  <c r="P284" i="19"/>
  <c r="J291" i="19"/>
  <c r="L291" i="19" s="1"/>
  <c r="N291" i="19" s="1"/>
  <c r="P291" i="19" s="1"/>
  <c r="P290" i="19"/>
  <c r="J297" i="19"/>
  <c r="L297" i="19" s="1"/>
  <c r="N297" i="19" s="1"/>
  <c r="P296" i="19"/>
  <c r="J303" i="19"/>
  <c r="L303" i="19" s="1"/>
  <c r="N303" i="19" s="1"/>
  <c r="P303" i="19" s="1"/>
  <c r="P302" i="19"/>
  <c r="J309" i="19"/>
  <c r="L309" i="19" s="1"/>
  <c r="N309" i="19" s="1"/>
  <c r="P308" i="19"/>
  <c r="J315" i="19"/>
  <c r="L315" i="19" s="1"/>
  <c r="N315" i="19" s="1"/>
  <c r="P315" i="19" s="1"/>
  <c r="P314" i="19"/>
  <c r="J321" i="19"/>
  <c r="L321" i="19" s="1"/>
  <c r="N321" i="19" s="1"/>
  <c r="P320" i="19"/>
  <c r="J327" i="19"/>
  <c r="L327" i="19" s="1"/>
  <c r="N327" i="19" s="1"/>
  <c r="P327" i="19" s="1"/>
  <c r="P326" i="19"/>
  <c r="J333" i="19"/>
  <c r="L333" i="19" s="1"/>
  <c r="N333" i="19" s="1"/>
  <c r="P332" i="19"/>
  <c r="J339" i="19"/>
  <c r="L339" i="19" s="1"/>
  <c r="N339" i="19" s="1"/>
  <c r="P339" i="19" s="1"/>
  <c r="P338" i="19"/>
  <c r="J345" i="19"/>
  <c r="L345" i="19" s="1"/>
  <c r="N345" i="19" s="1"/>
  <c r="P345" i="19" s="1"/>
  <c r="P344" i="19"/>
  <c r="J351" i="19"/>
  <c r="L351" i="19" s="1"/>
  <c r="N351" i="19" s="1"/>
  <c r="P351" i="19" s="1"/>
  <c r="P350" i="19"/>
  <c r="J363" i="19"/>
  <c r="L363" i="19" s="1"/>
  <c r="N363" i="19" s="1"/>
  <c r="P363" i="19" s="1"/>
  <c r="P362" i="19"/>
  <c r="J369" i="19"/>
  <c r="L369" i="19" s="1"/>
  <c r="P368" i="19"/>
  <c r="N11" i="19"/>
  <c r="N17" i="19"/>
  <c r="N29" i="19"/>
  <c r="N109" i="19"/>
  <c r="N115" i="19"/>
  <c r="N121" i="19"/>
  <c r="N254" i="19"/>
  <c r="N35" i="19"/>
  <c r="N41" i="19"/>
  <c r="N53" i="19"/>
  <c r="N59" i="19"/>
  <c r="N64" i="19"/>
  <c r="N75" i="19"/>
  <c r="N81" i="19"/>
  <c r="N87" i="19"/>
  <c r="N99" i="19"/>
  <c r="N127" i="19"/>
  <c r="N133" i="19"/>
  <c r="N139" i="19"/>
  <c r="N145" i="19"/>
  <c r="N151" i="19"/>
  <c r="N157" i="19"/>
  <c r="N163" i="19"/>
  <c r="N169" i="19"/>
  <c r="N175" i="19"/>
  <c r="N181" i="19"/>
  <c r="N187" i="19"/>
  <c r="N193" i="19"/>
  <c r="N199" i="19"/>
  <c r="N205" i="19"/>
  <c r="N211" i="19"/>
  <c r="N217" i="19"/>
  <c r="N223" i="19"/>
  <c r="N229" i="19"/>
  <c r="N235" i="19"/>
  <c r="N241" i="19"/>
  <c r="N247" i="19"/>
  <c r="N260" i="19"/>
  <c r="N266" i="19"/>
  <c r="N272" i="19"/>
  <c r="N278" i="19"/>
  <c r="N284" i="19"/>
  <c r="N290" i="19"/>
  <c r="N296" i="19"/>
  <c r="N302" i="19"/>
  <c r="N308" i="19"/>
  <c r="N314" i="19"/>
  <c r="N320" i="19"/>
  <c r="N326" i="19"/>
  <c r="N332" i="19"/>
  <c r="N338" i="19"/>
  <c r="N344" i="19"/>
  <c r="N350" i="19"/>
  <c r="N362" i="19"/>
  <c r="N368" i="19"/>
  <c r="L11" i="19"/>
  <c r="L17" i="19"/>
  <c r="L19" i="19" s="1"/>
  <c r="L29" i="19"/>
  <c r="L109" i="19"/>
  <c r="L115" i="19"/>
  <c r="L121" i="19"/>
  <c r="L254" i="19"/>
  <c r="L35" i="19"/>
  <c r="L37" i="19" s="1"/>
  <c r="L38" i="19" s="1"/>
  <c r="L41" i="19"/>
  <c r="L53" i="19"/>
  <c r="L55" i="19" s="1"/>
  <c r="L56" i="19" s="1"/>
  <c r="L59" i="19"/>
  <c r="L64" i="19"/>
  <c r="L66" i="19" s="1"/>
  <c r="L67" i="19" s="1"/>
  <c r="L75" i="19"/>
  <c r="L81" i="19"/>
  <c r="L87" i="19"/>
  <c r="L99" i="19"/>
  <c r="L101" i="19" s="1"/>
  <c r="L127" i="19"/>
  <c r="L133" i="19"/>
  <c r="L139" i="19"/>
  <c r="L145" i="19"/>
  <c r="L147" i="19" s="1"/>
  <c r="L151" i="19"/>
  <c r="L157" i="19"/>
  <c r="L163" i="19"/>
  <c r="L169" i="19"/>
  <c r="L175" i="19"/>
  <c r="L181" i="19"/>
  <c r="L187" i="19"/>
  <c r="L193" i="19"/>
  <c r="L199" i="19"/>
  <c r="L205" i="19"/>
  <c r="L211" i="19"/>
  <c r="L217" i="19"/>
  <c r="L223" i="19"/>
  <c r="L229" i="19"/>
  <c r="L235" i="19"/>
  <c r="L241" i="19"/>
  <c r="L247" i="19"/>
  <c r="L260" i="19"/>
  <c r="L266" i="19"/>
  <c r="L272" i="19"/>
  <c r="L278" i="19"/>
  <c r="L284" i="19"/>
  <c r="L290" i="19"/>
  <c r="L296" i="19"/>
  <c r="L302" i="19"/>
  <c r="L308" i="19"/>
  <c r="L314" i="19"/>
  <c r="L320" i="19"/>
  <c r="L326" i="19"/>
  <c r="L332" i="19"/>
  <c r="L338" i="19"/>
  <c r="L344" i="19"/>
  <c r="L350" i="19"/>
  <c r="L362" i="19"/>
  <c r="L368" i="19"/>
  <c r="J17" i="19"/>
  <c r="J19" i="19" s="1"/>
  <c r="J20" i="19" s="1"/>
  <c r="J21" i="19" s="1"/>
  <c r="J29" i="19"/>
  <c r="J109" i="19"/>
  <c r="J115" i="19"/>
  <c r="J121" i="19"/>
  <c r="J254" i="19"/>
  <c r="J35" i="19"/>
  <c r="J41" i="19"/>
  <c r="J53" i="19"/>
  <c r="J59" i="19"/>
  <c r="J64" i="19"/>
  <c r="J75" i="19"/>
  <c r="J81" i="19"/>
  <c r="J87" i="19"/>
  <c r="J99" i="19"/>
  <c r="J127" i="19"/>
  <c r="J133" i="19"/>
  <c r="J139" i="19"/>
  <c r="J145" i="19"/>
  <c r="J151" i="19"/>
  <c r="J157" i="19"/>
  <c r="J163" i="19"/>
  <c r="J169" i="19"/>
  <c r="J175" i="19"/>
  <c r="J181" i="19"/>
  <c r="J187" i="19"/>
  <c r="J193" i="19"/>
  <c r="J199" i="19"/>
  <c r="J205" i="19"/>
  <c r="J211" i="19"/>
  <c r="J217" i="19"/>
  <c r="J223" i="19"/>
  <c r="J229" i="19"/>
  <c r="J235" i="19"/>
  <c r="J241" i="19"/>
  <c r="J247" i="19"/>
  <c r="J260" i="19"/>
  <c r="J266" i="19"/>
  <c r="J272" i="19"/>
  <c r="J278" i="19"/>
  <c r="J284" i="19"/>
  <c r="J290" i="19"/>
  <c r="J296" i="19"/>
  <c r="J302" i="19"/>
  <c r="J308" i="19"/>
  <c r="J314" i="19"/>
  <c r="J320" i="19"/>
  <c r="J326" i="19"/>
  <c r="J332" i="19"/>
  <c r="J338" i="19"/>
  <c r="J344" i="19"/>
  <c r="J350" i="19"/>
  <c r="J362" i="19"/>
  <c r="J368" i="19"/>
  <c r="H13" i="19"/>
  <c r="H14" i="19" s="1"/>
  <c r="H15" i="19" s="1"/>
  <c r="H20" i="19"/>
  <c r="H21" i="19" s="1"/>
  <c r="H25" i="19"/>
  <c r="H26" i="19" s="1"/>
  <c r="H27" i="19" s="1"/>
  <c r="H31" i="19"/>
  <c r="H32" i="19" s="1"/>
  <c r="H33" i="19" s="1"/>
  <c r="H111" i="19"/>
  <c r="H112" i="19"/>
  <c r="H113" i="19" s="1"/>
  <c r="H117" i="19"/>
  <c r="H118" i="19" s="1"/>
  <c r="H119" i="19" s="1"/>
  <c r="H123" i="19"/>
  <c r="H124" i="19" s="1"/>
  <c r="H125" i="19" s="1"/>
  <c r="H256" i="19"/>
  <c r="H257" i="19" s="1"/>
  <c r="H258" i="19" s="1"/>
  <c r="H37" i="19"/>
  <c r="H38" i="19" s="1"/>
  <c r="H39" i="19" s="1"/>
  <c r="H43" i="19"/>
  <c r="H44" i="19" s="1"/>
  <c r="H45" i="19" s="1"/>
  <c r="H49" i="19"/>
  <c r="H50" i="19" s="1"/>
  <c r="H51" i="19" s="1"/>
  <c r="H55" i="19"/>
  <c r="H56" i="19" s="1"/>
  <c r="H57" i="19" s="1"/>
  <c r="H61" i="19"/>
  <c r="H62" i="19" s="1"/>
  <c r="H63" i="19" s="1"/>
  <c r="H66" i="19"/>
  <c r="H67" i="19" s="1"/>
  <c r="H68" i="19" s="1"/>
  <c r="H71" i="19"/>
  <c r="H72" i="19" s="1"/>
  <c r="H73" i="19" s="1"/>
  <c r="H77" i="19"/>
  <c r="H78" i="19" s="1"/>
  <c r="H79" i="19" s="1"/>
  <c r="H83" i="19"/>
  <c r="H84" i="19" s="1"/>
  <c r="H85" i="19" s="1"/>
  <c r="H89" i="19"/>
  <c r="H90" i="19" s="1"/>
  <c r="H91" i="19" s="1"/>
  <c r="H95" i="19"/>
  <c r="H96" i="19" s="1"/>
  <c r="H97" i="19" s="1"/>
  <c r="H101" i="19"/>
  <c r="H102" i="19" s="1"/>
  <c r="H103" i="19" s="1"/>
  <c r="H129" i="19"/>
  <c r="H130" i="19" s="1"/>
  <c r="H131" i="19" s="1"/>
  <c r="H141" i="19"/>
  <c r="H142" i="19" s="1"/>
  <c r="H143" i="19" s="1"/>
  <c r="H147" i="19"/>
  <c r="H148" i="19" s="1"/>
  <c r="H149" i="19" s="1"/>
  <c r="H153" i="19"/>
  <c r="H154" i="19" s="1"/>
  <c r="H155" i="19" s="1"/>
  <c r="H159" i="19"/>
  <c r="H160" i="19"/>
  <c r="H161" i="19" s="1"/>
  <c r="H165" i="19"/>
  <c r="H166" i="19" s="1"/>
  <c r="H167" i="19" s="1"/>
  <c r="H171" i="19"/>
  <c r="H172" i="19" s="1"/>
  <c r="H173" i="19" s="1"/>
  <c r="H177" i="19"/>
  <c r="H178" i="19" s="1"/>
  <c r="H179" i="19" s="1"/>
  <c r="H183" i="19"/>
  <c r="H184" i="19" s="1"/>
  <c r="H185" i="19" s="1"/>
  <c r="H189" i="19"/>
  <c r="H190" i="19" s="1"/>
  <c r="H191" i="19" s="1"/>
  <c r="H201" i="19"/>
  <c r="H202" i="19" s="1"/>
  <c r="H207" i="19"/>
  <c r="H208" i="19" s="1"/>
  <c r="H209" i="19" s="1"/>
  <c r="H213" i="19"/>
  <c r="H214" i="19" s="1"/>
  <c r="H215" i="19" s="1"/>
  <c r="H219" i="19"/>
  <c r="H220" i="19" s="1"/>
  <c r="H221" i="19" s="1"/>
  <c r="H225" i="19"/>
  <c r="H226" i="19" s="1"/>
  <c r="H227" i="19" s="1"/>
  <c r="H231" i="19"/>
  <c r="H232" i="19" s="1"/>
  <c r="H233" i="19" s="1"/>
  <c r="H237" i="19"/>
  <c r="H238" i="19" s="1"/>
  <c r="H239" i="19" s="1"/>
  <c r="H249" i="19"/>
  <c r="H250" i="19" s="1"/>
  <c r="H262" i="19"/>
  <c r="H263" i="19" s="1"/>
  <c r="H264" i="19" s="1"/>
  <c r="H268" i="19"/>
  <c r="H269" i="19" s="1"/>
  <c r="H270" i="19" s="1"/>
  <c r="H274" i="19"/>
  <c r="H275" i="19" s="1"/>
  <c r="H276" i="19" s="1"/>
  <c r="H280" i="19"/>
  <c r="H281" i="19" s="1"/>
  <c r="H282" i="19" s="1"/>
  <c r="H286" i="19"/>
  <c r="H287" i="19" s="1"/>
  <c r="H288" i="19" s="1"/>
  <c r="H298" i="19"/>
  <c r="H299" i="19" s="1"/>
  <c r="H300" i="19" s="1"/>
  <c r="H304" i="19"/>
  <c r="H305" i="19" s="1"/>
  <c r="H306" i="19" s="1"/>
  <c r="H310" i="19"/>
  <c r="H311" i="19" s="1"/>
  <c r="H312" i="19" s="1"/>
  <c r="H316" i="19"/>
  <c r="H317" i="19" s="1"/>
  <c r="H318" i="19" s="1"/>
  <c r="H322" i="19"/>
  <c r="H323" i="19" s="1"/>
  <c r="H324" i="19" s="1"/>
  <c r="H328" i="19"/>
  <c r="H329" i="19" s="1"/>
  <c r="H330" i="19" s="1"/>
  <c r="H334" i="19"/>
  <c r="H335" i="19" s="1"/>
  <c r="H336" i="19" s="1"/>
  <c r="H346" i="19"/>
  <c r="H347" i="19" s="1"/>
  <c r="H352" i="19"/>
  <c r="H353" i="19" s="1"/>
  <c r="H354" i="19" s="1"/>
  <c r="H364" i="19"/>
  <c r="H365" i="19" s="1"/>
  <c r="H366" i="19" s="1"/>
  <c r="H370" i="19"/>
  <c r="H371" i="19" s="1"/>
  <c r="H372" i="19" s="1"/>
  <c r="J357" i="19"/>
  <c r="P356" i="19"/>
  <c r="N356" i="19"/>
  <c r="L356" i="19"/>
  <c r="J356" i="19"/>
  <c r="O370" i="19"/>
  <c r="O372" i="19" s="1"/>
  <c r="M370" i="19"/>
  <c r="M372" i="19" s="1"/>
  <c r="K370" i="19"/>
  <c r="K372" i="19"/>
  <c r="I370" i="19"/>
  <c r="I372" i="19" s="1"/>
  <c r="O364" i="19"/>
  <c r="O366" i="19" s="1"/>
  <c r="M364" i="19"/>
  <c r="M366" i="19" s="1"/>
  <c r="K364" i="19"/>
  <c r="K366" i="19" s="1"/>
  <c r="I364" i="19"/>
  <c r="I366" i="19" s="1"/>
  <c r="O358" i="19"/>
  <c r="O360" i="19"/>
  <c r="M358" i="19"/>
  <c r="M360" i="19" s="1"/>
  <c r="K358" i="19"/>
  <c r="K360" i="19"/>
  <c r="I358" i="19"/>
  <c r="I360" i="19" s="1"/>
  <c r="O352" i="19"/>
  <c r="O354" i="19" s="1"/>
  <c r="M352" i="19"/>
  <c r="M354" i="19" s="1"/>
  <c r="K352" i="19"/>
  <c r="K354" i="19" s="1"/>
  <c r="I352" i="19"/>
  <c r="I354" i="19" s="1"/>
  <c r="O346" i="19"/>
  <c r="O348" i="19" s="1"/>
  <c r="M346" i="19"/>
  <c r="M348" i="19" s="1"/>
  <c r="K346" i="19"/>
  <c r="K348" i="19"/>
  <c r="I346" i="19"/>
  <c r="I348" i="19" s="1"/>
  <c r="O340" i="19"/>
  <c r="O342" i="19" s="1"/>
  <c r="M340" i="19"/>
  <c r="M342" i="19" s="1"/>
  <c r="K340" i="19"/>
  <c r="K342" i="19" s="1"/>
  <c r="I340" i="19"/>
  <c r="I342" i="19" s="1"/>
  <c r="O334" i="19"/>
  <c r="O336" i="19"/>
  <c r="M334" i="19"/>
  <c r="M336" i="19" s="1"/>
  <c r="K334" i="19"/>
  <c r="K336" i="19"/>
  <c r="I334" i="19"/>
  <c r="I336" i="19" s="1"/>
  <c r="O328" i="19"/>
  <c r="O330" i="19" s="1"/>
  <c r="M328" i="19"/>
  <c r="M330" i="19" s="1"/>
  <c r="K328" i="19"/>
  <c r="K330" i="19" s="1"/>
  <c r="I328" i="19"/>
  <c r="I330" i="19" s="1"/>
  <c r="O322" i="19"/>
  <c r="O324" i="19" s="1"/>
  <c r="M322" i="19"/>
  <c r="M324" i="19" s="1"/>
  <c r="K322" i="19"/>
  <c r="K324" i="19"/>
  <c r="I322" i="19"/>
  <c r="I324" i="19" s="1"/>
  <c r="O316" i="19"/>
  <c r="O318" i="19" s="1"/>
  <c r="M316" i="19"/>
  <c r="M318" i="19" s="1"/>
  <c r="K316" i="19"/>
  <c r="K318" i="19" s="1"/>
  <c r="I316" i="19"/>
  <c r="I318" i="19" s="1"/>
  <c r="O310" i="19"/>
  <c r="O312" i="19"/>
  <c r="M310" i="19"/>
  <c r="M312" i="19" s="1"/>
  <c r="K310" i="19"/>
  <c r="K312" i="19"/>
  <c r="I310" i="19"/>
  <c r="I312" i="19" s="1"/>
  <c r="O304" i="19"/>
  <c r="O306" i="19" s="1"/>
  <c r="M304" i="19"/>
  <c r="M306" i="19" s="1"/>
  <c r="K304" i="19"/>
  <c r="K306" i="19" s="1"/>
  <c r="I304" i="19"/>
  <c r="I306" i="19" s="1"/>
  <c r="O298" i="19"/>
  <c r="O300" i="19" s="1"/>
  <c r="M298" i="19"/>
  <c r="M300" i="19" s="1"/>
  <c r="K298" i="19"/>
  <c r="K300" i="19"/>
  <c r="I298" i="19"/>
  <c r="I300" i="19" s="1"/>
  <c r="O292" i="19"/>
  <c r="O294" i="19" s="1"/>
  <c r="M292" i="19"/>
  <c r="M294" i="19" s="1"/>
  <c r="K292" i="19"/>
  <c r="K294" i="19" s="1"/>
  <c r="I292" i="19"/>
  <c r="I294" i="19" s="1"/>
  <c r="O286" i="19"/>
  <c r="O288" i="19"/>
  <c r="M286" i="19"/>
  <c r="M288" i="19" s="1"/>
  <c r="K286" i="19"/>
  <c r="K288" i="19"/>
  <c r="I286" i="19"/>
  <c r="I288" i="19" s="1"/>
  <c r="O280" i="19"/>
  <c r="O282" i="19" s="1"/>
  <c r="M280" i="19"/>
  <c r="M282" i="19" s="1"/>
  <c r="K280" i="19"/>
  <c r="K282" i="19" s="1"/>
  <c r="I280" i="19"/>
  <c r="I282" i="19" s="1"/>
  <c r="O274" i="19"/>
  <c r="O276" i="19" s="1"/>
  <c r="M274" i="19"/>
  <c r="M276" i="19" s="1"/>
  <c r="K274" i="19"/>
  <c r="K276" i="19"/>
  <c r="I274" i="19"/>
  <c r="I276" i="19" s="1"/>
  <c r="O268" i="19"/>
  <c r="O270" i="19" s="1"/>
  <c r="M268" i="19"/>
  <c r="M270" i="19" s="1"/>
  <c r="K268" i="19"/>
  <c r="K270" i="19" s="1"/>
  <c r="I268" i="19"/>
  <c r="I270" i="19" s="1"/>
  <c r="O262" i="19"/>
  <c r="O264" i="19"/>
  <c r="M262" i="19"/>
  <c r="M264" i="19" s="1"/>
  <c r="K262" i="19"/>
  <c r="K264" i="19"/>
  <c r="I262" i="19"/>
  <c r="I264" i="19" s="1"/>
  <c r="O249" i="19"/>
  <c r="O251" i="19" s="1"/>
  <c r="M249" i="19"/>
  <c r="M251" i="19" s="1"/>
  <c r="K249" i="19"/>
  <c r="K251" i="19" s="1"/>
  <c r="I249" i="19"/>
  <c r="I251" i="19" s="1"/>
  <c r="O243" i="19"/>
  <c r="O245" i="19" s="1"/>
  <c r="M243" i="19"/>
  <c r="M245" i="19" s="1"/>
  <c r="K243" i="19"/>
  <c r="K245" i="19"/>
  <c r="I243" i="19"/>
  <c r="I245" i="19" s="1"/>
  <c r="O237" i="19"/>
  <c r="O239" i="19" s="1"/>
  <c r="M237" i="19"/>
  <c r="M239" i="19" s="1"/>
  <c r="K237" i="19"/>
  <c r="K239" i="19" s="1"/>
  <c r="I237" i="19"/>
  <c r="I239" i="19" s="1"/>
  <c r="O231" i="19"/>
  <c r="O233" i="19"/>
  <c r="M231" i="19"/>
  <c r="M233" i="19" s="1"/>
  <c r="K231" i="19"/>
  <c r="K233" i="19"/>
  <c r="I231" i="19"/>
  <c r="I233" i="19" s="1"/>
  <c r="O225" i="19"/>
  <c r="O227" i="19" s="1"/>
  <c r="M225" i="19"/>
  <c r="M227" i="19" s="1"/>
  <c r="K225" i="19"/>
  <c r="K227" i="19" s="1"/>
  <c r="I225" i="19"/>
  <c r="I227" i="19" s="1"/>
  <c r="O219" i="19"/>
  <c r="O221" i="19" s="1"/>
  <c r="M219" i="19"/>
  <c r="M221" i="19" s="1"/>
  <c r="K219" i="19"/>
  <c r="K221" i="19"/>
  <c r="I219" i="19"/>
  <c r="I221" i="19" s="1"/>
  <c r="O213" i="19"/>
  <c r="O215" i="19" s="1"/>
  <c r="M213" i="19"/>
  <c r="M215" i="19" s="1"/>
  <c r="K213" i="19"/>
  <c r="K215" i="19" s="1"/>
  <c r="I213" i="19"/>
  <c r="I215" i="19" s="1"/>
  <c r="O207" i="19"/>
  <c r="O209" i="19"/>
  <c r="M207" i="19"/>
  <c r="M209" i="19" s="1"/>
  <c r="K207" i="19"/>
  <c r="K209" i="19"/>
  <c r="I207" i="19"/>
  <c r="I209" i="19" s="1"/>
  <c r="O201" i="19"/>
  <c r="O203" i="19" s="1"/>
  <c r="M201" i="19"/>
  <c r="M203" i="19" s="1"/>
  <c r="K201" i="19"/>
  <c r="K203" i="19" s="1"/>
  <c r="I201" i="19"/>
  <c r="I203" i="19" s="1"/>
  <c r="O195" i="19"/>
  <c r="O197" i="19" s="1"/>
  <c r="M195" i="19"/>
  <c r="M197" i="19" s="1"/>
  <c r="K195" i="19"/>
  <c r="K197" i="19"/>
  <c r="I195" i="19"/>
  <c r="I197" i="19" s="1"/>
  <c r="O189" i="19"/>
  <c r="O191" i="19" s="1"/>
  <c r="M189" i="19"/>
  <c r="M191" i="19" s="1"/>
  <c r="K189" i="19"/>
  <c r="K191" i="19" s="1"/>
  <c r="I189" i="19"/>
  <c r="I191" i="19" s="1"/>
  <c r="O183" i="19"/>
  <c r="O185" i="19"/>
  <c r="M183" i="19"/>
  <c r="M185" i="19" s="1"/>
  <c r="K183" i="19"/>
  <c r="K185" i="19"/>
  <c r="I183" i="19"/>
  <c r="I185" i="19" s="1"/>
  <c r="O177" i="19"/>
  <c r="O179" i="19" s="1"/>
  <c r="M177" i="19"/>
  <c r="M179" i="19" s="1"/>
  <c r="K177" i="19"/>
  <c r="K179" i="19" s="1"/>
  <c r="I177" i="19"/>
  <c r="I179" i="19" s="1"/>
  <c r="O171" i="19"/>
  <c r="O173" i="19" s="1"/>
  <c r="M171" i="19"/>
  <c r="M173" i="19" s="1"/>
  <c r="K171" i="19"/>
  <c r="K173" i="19"/>
  <c r="I171" i="19"/>
  <c r="I173" i="19" s="1"/>
  <c r="O165" i="19"/>
  <c r="O167" i="19" s="1"/>
  <c r="M165" i="19"/>
  <c r="M167" i="19" s="1"/>
  <c r="K165" i="19"/>
  <c r="K167" i="19" s="1"/>
  <c r="I165" i="19"/>
  <c r="I167" i="19" s="1"/>
  <c r="O159" i="19"/>
  <c r="O161" i="19"/>
  <c r="M159" i="19"/>
  <c r="M161" i="19" s="1"/>
  <c r="K159" i="19"/>
  <c r="K161" i="19"/>
  <c r="I159" i="19"/>
  <c r="I161" i="19" s="1"/>
  <c r="O153" i="19"/>
  <c r="O155" i="19" s="1"/>
  <c r="M153" i="19"/>
  <c r="M155" i="19" s="1"/>
  <c r="K153" i="19"/>
  <c r="K155" i="19" s="1"/>
  <c r="I153" i="19"/>
  <c r="I155" i="19" s="1"/>
  <c r="O147" i="19"/>
  <c r="O149" i="19" s="1"/>
  <c r="M147" i="19"/>
  <c r="M149" i="19" s="1"/>
  <c r="K147" i="19"/>
  <c r="K149" i="19"/>
  <c r="I147" i="19"/>
  <c r="I149" i="19" s="1"/>
  <c r="O141" i="19"/>
  <c r="O143" i="19" s="1"/>
  <c r="M141" i="19"/>
  <c r="M143" i="19" s="1"/>
  <c r="K141" i="19"/>
  <c r="K143" i="19" s="1"/>
  <c r="I141" i="19"/>
  <c r="I143" i="19" s="1"/>
  <c r="O135" i="19"/>
  <c r="O137" i="19"/>
  <c r="M135" i="19"/>
  <c r="M137" i="19" s="1"/>
  <c r="K135" i="19"/>
  <c r="K137" i="19"/>
  <c r="I135" i="19"/>
  <c r="I137" i="19" s="1"/>
  <c r="O129" i="19"/>
  <c r="O131" i="19" s="1"/>
  <c r="M129" i="19"/>
  <c r="M131" i="19" s="1"/>
  <c r="K129" i="19"/>
  <c r="K131" i="19" s="1"/>
  <c r="I129" i="19"/>
  <c r="I131" i="19" s="1"/>
  <c r="O101" i="19"/>
  <c r="O103" i="19" s="1"/>
  <c r="M101" i="19"/>
  <c r="M103" i="19" s="1"/>
  <c r="K101" i="19"/>
  <c r="K103" i="19" s="1"/>
  <c r="I101" i="19"/>
  <c r="I103" i="19" s="1"/>
  <c r="O95" i="19"/>
  <c r="O97" i="19" s="1"/>
  <c r="M95" i="19"/>
  <c r="M97" i="19" s="1"/>
  <c r="K95" i="19"/>
  <c r="K97" i="19"/>
  <c r="I95" i="19"/>
  <c r="I97" i="19" s="1"/>
  <c r="O89" i="19"/>
  <c r="O91" i="19" s="1"/>
  <c r="M89" i="19"/>
  <c r="M91" i="19" s="1"/>
  <c r="K89" i="19"/>
  <c r="K91" i="19" s="1"/>
  <c r="I89" i="19"/>
  <c r="I91" i="19" s="1"/>
  <c r="O83" i="19"/>
  <c r="O85" i="19"/>
  <c r="M83" i="19"/>
  <c r="M85" i="19" s="1"/>
  <c r="K83" i="19"/>
  <c r="K85" i="19"/>
  <c r="I83" i="19"/>
  <c r="I85" i="19" s="1"/>
  <c r="O77" i="19"/>
  <c r="O79" i="19" s="1"/>
  <c r="M77" i="19"/>
  <c r="M79" i="19" s="1"/>
  <c r="K77" i="19"/>
  <c r="K79" i="19" s="1"/>
  <c r="I77" i="19"/>
  <c r="I79" i="19" s="1"/>
  <c r="O71" i="19"/>
  <c r="O73" i="19" s="1"/>
  <c r="M71" i="19"/>
  <c r="M73" i="19" s="1"/>
  <c r="K71" i="19"/>
  <c r="K73" i="19"/>
  <c r="I71" i="19"/>
  <c r="I73" i="19" s="1"/>
  <c r="O66" i="19"/>
  <c r="O68" i="19" s="1"/>
  <c r="M66" i="19"/>
  <c r="M68" i="19" s="1"/>
  <c r="K66" i="19"/>
  <c r="K68" i="19" s="1"/>
  <c r="I66" i="19"/>
  <c r="I68" i="19" s="1"/>
  <c r="O61" i="19"/>
  <c r="O63" i="19"/>
  <c r="M61" i="19"/>
  <c r="M63" i="19" s="1"/>
  <c r="K61" i="19"/>
  <c r="K63" i="19"/>
  <c r="I61" i="19"/>
  <c r="I63" i="19" s="1"/>
  <c r="O55" i="19"/>
  <c r="O57" i="19" s="1"/>
  <c r="M55" i="19"/>
  <c r="M57" i="19" s="1"/>
  <c r="K55" i="19"/>
  <c r="K57" i="19" s="1"/>
  <c r="I55" i="19"/>
  <c r="I57" i="19" s="1"/>
  <c r="O49" i="19"/>
  <c r="O51" i="19" s="1"/>
  <c r="M49" i="19"/>
  <c r="M51" i="19" s="1"/>
  <c r="K49" i="19"/>
  <c r="K51" i="19"/>
  <c r="I49" i="19"/>
  <c r="I51" i="19" s="1"/>
  <c r="O43" i="19"/>
  <c r="O45" i="19" s="1"/>
  <c r="M43" i="19"/>
  <c r="M45" i="19" s="1"/>
  <c r="K43" i="19"/>
  <c r="K45" i="19" s="1"/>
  <c r="I43" i="19"/>
  <c r="I45" i="19" s="1"/>
  <c r="O37" i="19"/>
  <c r="O39" i="19"/>
  <c r="M37" i="19"/>
  <c r="M39" i="19" s="1"/>
  <c r="K37" i="19"/>
  <c r="K39" i="19"/>
  <c r="I37" i="19"/>
  <c r="I39" i="19" s="1"/>
  <c r="N130" i="10"/>
  <c r="D20" i="17" s="1"/>
  <c r="L137" i="10"/>
  <c r="D22" i="16" s="1"/>
  <c r="N95" i="10"/>
  <c r="L95" i="10"/>
  <c r="J130" i="10"/>
  <c r="J137" i="10"/>
  <c r="D22" i="15" s="1"/>
  <c r="D18" i="15"/>
  <c r="D16" i="14"/>
  <c r="H137" i="10"/>
  <c r="D22" i="14" s="1"/>
  <c r="E25" i="18"/>
  <c r="E25" i="17"/>
  <c r="E25" i="16"/>
  <c r="E25" i="15"/>
  <c r="E25" i="14"/>
  <c r="P98" i="10"/>
  <c r="P101" i="10"/>
  <c r="P102" i="10"/>
  <c r="P103" i="10"/>
  <c r="P110" i="10"/>
  <c r="P116" i="10"/>
  <c r="P117" i="10"/>
  <c r="P118" i="10"/>
  <c r="N98" i="10"/>
  <c r="N101" i="10"/>
  <c r="N102" i="10"/>
  <c r="N103" i="10"/>
  <c r="N110" i="10"/>
  <c r="N116" i="10"/>
  <c r="N117" i="10"/>
  <c r="N118" i="10"/>
  <c r="L98" i="10"/>
  <c r="L101" i="10"/>
  <c r="L102" i="10"/>
  <c r="L103" i="10"/>
  <c r="L110" i="10"/>
  <c r="L116" i="10"/>
  <c r="L117" i="10"/>
  <c r="L118" i="10"/>
  <c r="P107" i="10"/>
  <c r="N107" i="10"/>
  <c r="D19" i="17" s="1"/>
  <c r="L107" i="10"/>
  <c r="J107" i="10"/>
  <c r="J110" i="10"/>
  <c r="J116" i="10"/>
  <c r="J117" i="10"/>
  <c r="J118" i="10"/>
  <c r="J98" i="10"/>
  <c r="J101" i="10"/>
  <c r="J102" i="10"/>
  <c r="J103" i="10"/>
  <c r="P137" i="10"/>
  <c r="D22" i="18" s="1"/>
  <c r="D19" i="18"/>
  <c r="D19" i="16"/>
  <c r="D18" i="16"/>
  <c r="P83" i="10"/>
  <c r="D17" i="18" s="1"/>
  <c r="N83" i="10"/>
  <c r="D17" i="17" s="1"/>
  <c r="L83" i="10"/>
  <c r="D17" i="16" s="1"/>
  <c r="J83" i="10"/>
  <c r="D17" i="15" s="1"/>
  <c r="H121" i="10"/>
  <c r="H104" i="10"/>
  <c r="D19" i="14"/>
  <c r="H83" i="10"/>
  <c r="B3" i="18"/>
  <c r="B3" i="17"/>
  <c r="B3" i="16"/>
  <c r="B3" i="15"/>
  <c r="B3" i="14"/>
  <c r="O256" i="19"/>
  <c r="O258" i="19" s="1"/>
  <c r="M256" i="19"/>
  <c r="M258" i="19"/>
  <c r="K256" i="19"/>
  <c r="K258" i="19" s="1"/>
  <c r="I256" i="19"/>
  <c r="I258" i="19"/>
  <c r="O123" i="19"/>
  <c r="O125" i="19" s="1"/>
  <c r="M123" i="19"/>
  <c r="M125" i="19" s="1"/>
  <c r="K123" i="19"/>
  <c r="K125" i="19" s="1"/>
  <c r="I123" i="19"/>
  <c r="I125" i="19"/>
  <c r="O117" i="19"/>
  <c r="O119" i="19" s="1"/>
  <c r="M117" i="19"/>
  <c r="M119" i="19"/>
  <c r="K117" i="19"/>
  <c r="K119" i="19" s="1"/>
  <c r="I117" i="19"/>
  <c r="I119" i="19"/>
  <c r="O111" i="19"/>
  <c r="O113" i="19" s="1"/>
  <c r="M111" i="19"/>
  <c r="M113" i="19" s="1"/>
  <c r="K111" i="19"/>
  <c r="K113" i="19" s="1"/>
  <c r="I111" i="19"/>
  <c r="I113" i="19"/>
  <c r="O31" i="19"/>
  <c r="O33" i="19" s="1"/>
  <c r="M31" i="19"/>
  <c r="M33" i="19"/>
  <c r="K31" i="19"/>
  <c r="K33" i="19" s="1"/>
  <c r="I31" i="19"/>
  <c r="I33" i="19"/>
  <c r="O25" i="19"/>
  <c r="O27" i="19"/>
  <c r="M25" i="19"/>
  <c r="M27" i="19"/>
  <c r="K25" i="19"/>
  <c r="K27" i="19"/>
  <c r="I25" i="19"/>
  <c r="I27" i="19"/>
  <c r="O19" i="19"/>
  <c r="O21" i="19"/>
  <c r="M19" i="19"/>
  <c r="M21" i="19"/>
  <c r="K19" i="19"/>
  <c r="K21" i="19"/>
  <c r="I19" i="19"/>
  <c r="I21" i="19"/>
  <c r="O13" i="19"/>
  <c r="O15" i="19"/>
  <c r="M13" i="19"/>
  <c r="M15" i="19"/>
  <c r="K13" i="19"/>
  <c r="K15" i="19"/>
  <c r="I13" i="19"/>
  <c r="I15" i="19"/>
  <c r="J62" i="10"/>
  <c r="J56" i="10"/>
  <c r="J57" i="10" s="1"/>
  <c r="J58" i="10" s="1"/>
  <c r="J50" i="10"/>
  <c r="J34" i="10"/>
  <c r="J22" i="10"/>
  <c r="J16" i="10"/>
  <c r="L16" i="10" s="1"/>
  <c r="N16" i="10" s="1"/>
  <c r="P21" i="10"/>
  <c r="N21" i="10"/>
  <c r="L21" i="10"/>
  <c r="J21" i="10"/>
  <c r="P15" i="10"/>
  <c r="N15" i="10"/>
  <c r="L15" i="10"/>
  <c r="J15" i="10"/>
  <c r="P87" i="10"/>
  <c r="N87" i="10"/>
  <c r="L87" i="10"/>
  <c r="J87" i="10"/>
  <c r="R87" i="10" s="1"/>
  <c r="H87" i="10"/>
  <c r="P61" i="10"/>
  <c r="N61" i="10"/>
  <c r="L61" i="10"/>
  <c r="J61" i="10"/>
  <c r="P55" i="10"/>
  <c r="N55" i="10"/>
  <c r="L55" i="10"/>
  <c r="J55" i="10"/>
  <c r="P49" i="10"/>
  <c r="N49" i="10"/>
  <c r="L49" i="10"/>
  <c r="J49" i="10"/>
  <c r="P39" i="10"/>
  <c r="N39" i="10"/>
  <c r="L39" i="10"/>
  <c r="J39" i="10"/>
  <c r="P33" i="10"/>
  <c r="N33" i="10"/>
  <c r="L33" i="10"/>
  <c r="J33" i="10"/>
  <c r="J27" i="10"/>
  <c r="L27" i="10" s="1"/>
  <c r="N27" i="10" s="1"/>
  <c r="P27" i="10" s="1"/>
  <c r="O63" i="10"/>
  <c r="O65" i="10" s="1"/>
  <c r="M63" i="10"/>
  <c r="M65" i="10" s="1"/>
  <c r="K63" i="10"/>
  <c r="K65" i="10" s="1"/>
  <c r="I63" i="10"/>
  <c r="I65" i="10" s="1"/>
  <c r="H63" i="10"/>
  <c r="H64" i="10" s="1"/>
  <c r="O57" i="10"/>
  <c r="O59" i="10"/>
  <c r="M57" i="10"/>
  <c r="M59" i="10"/>
  <c r="K57" i="10"/>
  <c r="K59" i="10"/>
  <c r="I57" i="10"/>
  <c r="I59" i="10"/>
  <c r="O51" i="10"/>
  <c r="O53" i="10"/>
  <c r="M51" i="10"/>
  <c r="M53" i="10"/>
  <c r="K51" i="10"/>
  <c r="K53" i="10"/>
  <c r="I51" i="10"/>
  <c r="I53" i="10"/>
  <c r="O41" i="10"/>
  <c r="O43" i="10"/>
  <c r="M41" i="10"/>
  <c r="M43" i="10"/>
  <c r="K41" i="10"/>
  <c r="K43" i="10"/>
  <c r="I41" i="10"/>
  <c r="I43" i="10"/>
  <c r="O35" i="10"/>
  <c r="O37" i="10"/>
  <c r="M35" i="10"/>
  <c r="M37" i="10"/>
  <c r="K35" i="10"/>
  <c r="K37" i="10"/>
  <c r="I35" i="10"/>
  <c r="I37" i="10"/>
  <c r="O29" i="10"/>
  <c r="O31" i="10"/>
  <c r="M29" i="10"/>
  <c r="M31" i="10"/>
  <c r="K29" i="10"/>
  <c r="K31" i="10"/>
  <c r="I29" i="10"/>
  <c r="I31" i="10"/>
  <c r="O23" i="10"/>
  <c r="O25" i="10"/>
  <c r="M23" i="10"/>
  <c r="M25" i="10"/>
  <c r="K23" i="10"/>
  <c r="K25" i="10"/>
  <c r="I23" i="10"/>
  <c r="I25" i="10"/>
  <c r="I17" i="10"/>
  <c r="K17" i="10"/>
  <c r="K19" i="10" s="1"/>
  <c r="M17" i="10"/>
  <c r="M19" i="10" s="1"/>
  <c r="O17" i="10"/>
  <c r="O19" i="10" s="1"/>
  <c r="I19" i="10"/>
  <c r="R98" i="10"/>
  <c r="R79" i="10"/>
  <c r="H57" i="10"/>
  <c r="H51" i="10"/>
  <c r="H35" i="10"/>
  <c r="H36" i="10" s="1"/>
  <c r="H23" i="10"/>
  <c r="H24" i="10" s="1"/>
  <c r="H58" i="10"/>
  <c r="C143" i="10"/>
  <c r="R111" i="20"/>
  <c r="D19" i="15" l="1"/>
  <c r="J121" i="10"/>
  <c r="R107" i="10"/>
  <c r="N139" i="10"/>
  <c r="N119" i="10"/>
  <c r="P352" i="19"/>
  <c r="P353" i="19" s="1"/>
  <c r="P340" i="19"/>
  <c r="P341" i="19" s="1"/>
  <c r="P328" i="19"/>
  <c r="P329" i="19" s="1"/>
  <c r="P316" i="19"/>
  <c r="P317" i="19" s="1"/>
  <c r="P304" i="19"/>
  <c r="P305" i="19" s="1"/>
  <c r="P292" i="19"/>
  <c r="P293" i="19" s="1"/>
  <c r="P280" i="19"/>
  <c r="P281" i="19" s="1"/>
  <c r="P268" i="19"/>
  <c r="P269" i="19" s="1"/>
  <c r="P249" i="19"/>
  <c r="P250" i="19" s="1"/>
  <c r="P177" i="19"/>
  <c r="P178" i="19" s="1"/>
  <c r="P165" i="19"/>
  <c r="P166" i="19" s="1"/>
  <c r="N152" i="19"/>
  <c r="P152" i="19" s="1"/>
  <c r="P153" i="19" s="1"/>
  <c r="P154" i="19" s="1"/>
  <c r="L153" i="19"/>
  <c r="L154" i="19" s="1"/>
  <c r="P129" i="10"/>
  <c r="P130" i="10" s="1"/>
  <c r="D20" i="18" s="1"/>
  <c r="P113" i="20"/>
  <c r="J242" i="19"/>
  <c r="L242" i="19" s="1"/>
  <c r="N242" i="19" s="1"/>
  <c r="H243" i="19"/>
  <c r="H244" i="19" s="1"/>
  <c r="H245" i="19" s="1"/>
  <c r="J194" i="19"/>
  <c r="L194" i="19" s="1"/>
  <c r="N194" i="19" s="1"/>
  <c r="H195" i="19"/>
  <c r="H196" i="19" s="1"/>
  <c r="H197" i="19" s="1"/>
  <c r="P189" i="19"/>
  <c r="P190" i="19" s="1"/>
  <c r="J134" i="19"/>
  <c r="L134" i="19" s="1"/>
  <c r="N134" i="19" s="1"/>
  <c r="H135" i="19"/>
  <c r="H136" i="19" s="1"/>
  <c r="H137" i="19" s="1"/>
  <c r="P225" i="19"/>
  <c r="P226" i="19" s="1"/>
  <c r="P213" i="19"/>
  <c r="P214" i="19" s="1"/>
  <c r="P201" i="19"/>
  <c r="P202" i="19" s="1"/>
  <c r="P129" i="19"/>
  <c r="P130" i="19" s="1"/>
  <c r="P121" i="10"/>
  <c r="D16" i="18" s="1"/>
  <c r="N13" i="19"/>
  <c r="N14" i="19" s="1"/>
  <c r="P364" i="19"/>
  <c r="P346" i="19"/>
  <c r="P347" i="19" s="1"/>
  <c r="D12" i="14"/>
  <c r="P270" i="19"/>
  <c r="J165" i="19"/>
  <c r="J166" i="19" s="1"/>
  <c r="J159" i="19"/>
  <c r="J160" i="19" s="1"/>
  <c r="J147" i="19"/>
  <c r="J148" i="19" s="1"/>
  <c r="L155" i="19"/>
  <c r="P318" i="19"/>
  <c r="P155" i="19"/>
  <c r="J268" i="19"/>
  <c r="J249" i="19"/>
  <c r="J250" i="19" s="1"/>
  <c r="J129" i="19"/>
  <c r="J130" i="19" s="1"/>
  <c r="J101" i="19"/>
  <c r="J102" i="19" s="1"/>
  <c r="J103" i="19" s="1"/>
  <c r="J71" i="19"/>
  <c r="J72" i="19" s="1"/>
  <c r="J73" i="19" s="1"/>
  <c r="J61" i="19"/>
  <c r="J62" i="19" s="1"/>
  <c r="J63" i="19" s="1"/>
  <c r="R137" i="10"/>
  <c r="R95" i="10"/>
  <c r="P294" i="19"/>
  <c r="P167" i="19"/>
  <c r="P143" i="19"/>
  <c r="J370" i="19"/>
  <c r="J316" i="19"/>
  <c r="J317" i="19" s="1"/>
  <c r="J318" i="19" s="1"/>
  <c r="J189" i="19"/>
  <c r="J190" i="19" s="1"/>
  <c r="J141" i="19"/>
  <c r="J135" i="19"/>
  <c r="J136" i="19" s="1"/>
  <c r="J66" i="19"/>
  <c r="J67" i="19" s="1"/>
  <c r="J68" i="19" s="1"/>
  <c r="J55" i="19"/>
  <c r="J56" i="19" s="1"/>
  <c r="J57" i="19" s="1"/>
  <c r="J37" i="19"/>
  <c r="J38" i="19" s="1"/>
  <c r="J25" i="19"/>
  <c r="J26" i="19" s="1"/>
  <c r="J27" i="19" s="1"/>
  <c r="J13" i="19"/>
  <c r="J14" i="19" s="1"/>
  <c r="L177" i="19"/>
  <c r="L61" i="19"/>
  <c r="L13" i="19"/>
  <c r="N213" i="19"/>
  <c r="N165" i="19"/>
  <c r="N153" i="19"/>
  <c r="N141" i="19"/>
  <c r="N129" i="19"/>
  <c r="P365" i="19"/>
  <c r="P366" i="19" s="1"/>
  <c r="P306" i="19"/>
  <c r="P282" i="19"/>
  <c r="J352" i="19"/>
  <c r="J328" i="19"/>
  <c r="J304" i="19"/>
  <c r="J292" i="19"/>
  <c r="J280" i="19"/>
  <c r="J237" i="19"/>
  <c r="J225" i="19"/>
  <c r="J226" i="19" s="1"/>
  <c r="J227" i="19" s="1"/>
  <c r="J213" i="19"/>
  <c r="J177" i="19"/>
  <c r="J171" i="19"/>
  <c r="J172" i="19" s="1"/>
  <c r="J153" i="19"/>
  <c r="J154" i="19" s="1"/>
  <c r="J155" i="19" s="1"/>
  <c r="L316" i="19"/>
  <c r="L317" i="19" s="1"/>
  <c r="L318" i="19" s="1"/>
  <c r="L268" i="19"/>
  <c r="L249" i="19"/>
  <c r="L189" i="19"/>
  <c r="L165" i="19"/>
  <c r="L159" i="19"/>
  <c r="L141" i="19"/>
  <c r="L129" i="19"/>
  <c r="L130" i="19" s="1"/>
  <c r="L131" i="19" s="1"/>
  <c r="N352" i="19"/>
  <c r="N353" i="19" s="1"/>
  <c r="N340" i="19"/>
  <c r="N341" i="19" s="1"/>
  <c r="N328" i="19"/>
  <c r="N329" i="19" s="1"/>
  <c r="N304" i="19"/>
  <c r="N305" i="19" s="1"/>
  <c r="N292" i="19"/>
  <c r="N293" i="19" s="1"/>
  <c r="N280" i="19"/>
  <c r="N281" i="19" s="1"/>
  <c r="N268" i="19"/>
  <c r="N269" i="19" s="1"/>
  <c r="N61" i="19"/>
  <c r="N62" i="19" s="1"/>
  <c r="N369" i="19"/>
  <c r="P369" i="19" s="1"/>
  <c r="P370" i="19" s="1"/>
  <c r="P371" i="19" s="1"/>
  <c r="P372" i="19" s="1"/>
  <c r="L370" i="19"/>
  <c r="N237" i="19"/>
  <c r="N225" i="19"/>
  <c r="N226" i="19" s="1"/>
  <c r="N227" i="19" s="1"/>
  <c r="N189" i="19"/>
  <c r="N177" i="19"/>
  <c r="L34" i="10"/>
  <c r="N34" i="10" s="1"/>
  <c r="J35" i="10"/>
  <c r="J36" i="10" s="1"/>
  <c r="L50" i="10"/>
  <c r="N50" i="10" s="1"/>
  <c r="J51" i="10"/>
  <c r="L62" i="10"/>
  <c r="N62" i="10" s="1"/>
  <c r="J63" i="10"/>
  <c r="J64" i="10" s="1"/>
  <c r="J65" i="10" s="1"/>
  <c r="J17" i="10"/>
  <c r="L17" i="10"/>
  <c r="L18" i="10" s="1"/>
  <c r="H52" i="10"/>
  <c r="H53" i="10" s="1"/>
  <c r="L56" i="10"/>
  <c r="H73" i="20"/>
  <c r="J73" i="20"/>
  <c r="L73" i="20"/>
  <c r="N73" i="20"/>
  <c r="P73" i="20"/>
  <c r="R48" i="20"/>
  <c r="R11" i="20"/>
  <c r="H358" i="19"/>
  <c r="H359" i="19" s="1"/>
  <c r="P354" i="19"/>
  <c r="L352" i="19"/>
  <c r="H348" i="19"/>
  <c r="J340" i="19"/>
  <c r="L340" i="19"/>
  <c r="L328" i="19"/>
  <c r="N316" i="19"/>
  <c r="N317" i="19" s="1"/>
  <c r="L304" i="19"/>
  <c r="L305" i="19" s="1"/>
  <c r="L306" i="19" s="1"/>
  <c r="L292" i="19"/>
  <c r="L293" i="19" s="1"/>
  <c r="L294" i="19" s="1"/>
  <c r="L280" i="19"/>
  <c r="N255" i="19"/>
  <c r="P255" i="19" s="1"/>
  <c r="P256" i="19" s="1"/>
  <c r="L256" i="19"/>
  <c r="L257" i="19" s="1"/>
  <c r="J256" i="19"/>
  <c r="J257" i="19" s="1"/>
  <c r="J258" i="19" s="1"/>
  <c r="L250" i="19"/>
  <c r="L251" i="19" s="1"/>
  <c r="H251" i="19"/>
  <c r="N249" i="19"/>
  <c r="L237" i="19"/>
  <c r="L238" i="19" s="1"/>
  <c r="L239" i="19" s="1"/>
  <c r="J238" i="19"/>
  <c r="J239" i="19" s="1"/>
  <c r="N238" i="19"/>
  <c r="N239" i="19" s="1"/>
  <c r="L225" i="19"/>
  <c r="L213" i="19"/>
  <c r="L214" i="19" s="1"/>
  <c r="L215" i="19" s="1"/>
  <c r="N214" i="19"/>
  <c r="N215" i="19" s="1"/>
  <c r="N201" i="19"/>
  <c r="H203" i="19"/>
  <c r="J201" i="19"/>
  <c r="L201" i="19"/>
  <c r="N202" i="19"/>
  <c r="N203" i="19" s="1"/>
  <c r="N190" i="19"/>
  <c r="N191" i="19" s="1"/>
  <c r="N178" i="19"/>
  <c r="N179" i="19" s="1"/>
  <c r="N166" i="19"/>
  <c r="N167" i="19" s="1"/>
  <c r="N154" i="19"/>
  <c r="N155" i="19" s="1"/>
  <c r="L142" i="19"/>
  <c r="L143" i="19" s="1"/>
  <c r="N142" i="19"/>
  <c r="N143" i="19" s="1"/>
  <c r="J123" i="19"/>
  <c r="J124" i="19" s="1"/>
  <c r="L123" i="19"/>
  <c r="L116" i="19"/>
  <c r="N116" i="19" s="1"/>
  <c r="P116" i="19" s="1"/>
  <c r="P117" i="19" s="1"/>
  <c r="J117" i="19"/>
  <c r="J111" i="19"/>
  <c r="J112" i="19" s="1"/>
  <c r="L111" i="19"/>
  <c r="L112" i="19" s="1"/>
  <c r="L113" i="19" s="1"/>
  <c r="L94" i="19"/>
  <c r="J95" i="19"/>
  <c r="L88" i="19"/>
  <c r="J89" i="19"/>
  <c r="L83" i="19"/>
  <c r="J83" i="19"/>
  <c r="J84" i="19" s="1"/>
  <c r="L76" i="19"/>
  <c r="J77" i="19"/>
  <c r="N69" i="19"/>
  <c r="P69" i="19" s="1"/>
  <c r="L71" i="19"/>
  <c r="L62" i="19"/>
  <c r="L63" i="19" s="1"/>
  <c r="P61" i="19"/>
  <c r="L48" i="19"/>
  <c r="J49" i="19"/>
  <c r="J50" i="19" s="1"/>
  <c r="J51" i="19" s="1"/>
  <c r="L42" i="19"/>
  <c r="J43" i="19"/>
  <c r="L39" i="19"/>
  <c r="N30" i="19"/>
  <c r="P30" i="19" s="1"/>
  <c r="L31" i="19"/>
  <c r="L32" i="19" s="1"/>
  <c r="N31" i="19"/>
  <c r="N32" i="19" s="1"/>
  <c r="N33" i="19" s="1"/>
  <c r="J31" i="19"/>
  <c r="J32" i="19"/>
  <c r="J33" i="19" s="1"/>
  <c r="P31" i="19"/>
  <c r="N23" i="19"/>
  <c r="P23" i="19" s="1"/>
  <c r="L25" i="19"/>
  <c r="H105" i="19"/>
  <c r="H45" i="10" s="1"/>
  <c r="P13" i="19"/>
  <c r="D21" i="17"/>
  <c r="L121" i="10"/>
  <c r="D16" i="16" s="1"/>
  <c r="J119" i="10"/>
  <c r="J123" i="10" s="1"/>
  <c r="L119" i="10"/>
  <c r="P119" i="10"/>
  <c r="N121" i="10"/>
  <c r="D16" i="17" s="1"/>
  <c r="J18" i="10"/>
  <c r="J19" i="10" s="1"/>
  <c r="N17" i="10"/>
  <c r="P16" i="10"/>
  <c r="P17" i="10" s="1"/>
  <c r="L22" i="10"/>
  <c r="J23" i="10"/>
  <c r="J28" i="10"/>
  <c r="H29" i="10"/>
  <c r="J40" i="10"/>
  <c r="H41" i="10"/>
  <c r="H123" i="10"/>
  <c r="D16" i="15"/>
  <c r="D20" i="15"/>
  <c r="D21" i="15" s="1"/>
  <c r="J139" i="10"/>
  <c r="J371" i="19"/>
  <c r="J372" i="19" s="1"/>
  <c r="J353" i="19"/>
  <c r="J354" i="19" s="1"/>
  <c r="J341" i="19"/>
  <c r="J342" i="19" s="1"/>
  <c r="J329" i="19"/>
  <c r="J330" i="19" s="1"/>
  <c r="J305" i="19"/>
  <c r="J306" i="19" s="1"/>
  <c r="J293" i="19"/>
  <c r="J294" i="19" s="1"/>
  <c r="J281" i="19"/>
  <c r="J282" i="19" s="1"/>
  <c r="J269" i="19"/>
  <c r="J270" i="19" s="1"/>
  <c r="J96" i="19"/>
  <c r="J97" i="19" s="1"/>
  <c r="L124" i="19"/>
  <c r="L125" i="19" s="1"/>
  <c r="L20" i="19"/>
  <c r="J59" i="10"/>
  <c r="J104" i="10"/>
  <c r="R110" i="10"/>
  <c r="N104" i="10"/>
  <c r="D15" i="17" s="1"/>
  <c r="J85" i="19"/>
  <c r="D13" i="15"/>
  <c r="D17" i="14"/>
  <c r="R83" i="10"/>
  <c r="L357" i="19"/>
  <c r="J358" i="19"/>
  <c r="L371" i="19"/>
  <c r="L372" i="19" s="1"/>
  <c r="L353" i="19"/>
  <c r="L354" i="19" s="1"/>
  <c r="L341" i="19"/>
  <c r="L342" i="19" s="1"/>
  <c r="L329" i="19"/>
  <c r="L330" i="19" s="1"/>
  <c r="L281" i="19"/>
  <c r="L282" i="19" s="1"/>
  <c r="L269" i="19"/>
  <c r="L270" i="19" s="1"/>
  <c r="H17" i="10"/>
  <c r="D10" i="14" s="1"/>
  <c r="H25" i="10"/>
  <c r="H37" i="10"/>
  <c r="H59" i="10"/>
  <c r="H65" i="10"/>
  <c r="D13" i="14"/>
  <c r="L104" i="10"/>
  <c r="N123" i="10"/>
  <c r="P104" i="10"/>
  <c r="H376" i="19"/>
  <c r="H70" i="10" s="1"/>
  <c r="J173" i="19"/>
  <c r="J149" i="19"/>
  <c r="J137" i="19"/>
  <c r="J39" i="19"/>
  <c r="J125" i="19"/>
  <c r="J113" i="19"/>
  <c r="L160" i="19"/>
  <c r="L161" i="19" s="1"/>
  <c r="L148" i="19"/>
  <c r="L149" i="19" s="1"/>
  <c r="L102" i="19"/>
  <c r="L103" i="19" s="1"/>
  <c r="L68" i="19"/>
  <c r="L57" i="19"/>
  <c r="P70" i="19"/>
  <c r="P71" i="19" s="1"/>
  <c r="N71" i="19"/>
  <c r="P65" i="19"/>
  <c r="P66" i="19" s="1"/>
  <c r="N66" i="19"/>
  <c r="P54" i="19"/>
  <c r="P55" i="19" s="1"/>
  <c r="N55" i="19"/>
  <c r="P36" i="19"/>
  <c r="P37" i="19" s="1"/>
  <c r="N37" i="19"/>
  <c r="P122" i="19"/>
  <c r="P123" i="19" s="1"/>
  <c r="N123" i="19"/>
  <c r="P110" i="19"/>
  <c r="P111" i="19" s="1"/>
  <c r="N111" i="19"/>
  <c r="N63" i="19"/>
  <c r="N15" i="19"/>
  <c r="N342" i="19"/>
  <c r="N330" i="19"/>
  <c r="N306" i="19"/>
  <c r="N294" i="19"/>
  <c r="N282" i="19"/>
  <c r="N270" i="19"/>
  <c r="P251" i="19"/>
  <c r="P239" i="19"/>
  <c r="P215" i="19"/>
  <c r="P203" i="19"/>
  <c r="P191" i="19"/>
  <c r="J364" i="19"/>
  <c r="J346" i="19"/>
  <c r="J334" i="19"/>
  <c r="J322" i="19"/>
  <c r="J310" i="19"/>
  <c r="J298" i="19"/>
  <c r="J286" i="19"/>
  <c r="J274" i="19"/>
  <c r="J262" i="19"/>
  <c r="J243" i="19"/>
  <c r="J231" i="19"/>
  <c r="J219" i="19"/>
  <c r="J207" i="19"/>
  <c r="J195" i="19"/>
  <c r="J183" i="19"/>
  <c r="L364" i="19"/>
  <c r="L346" i="19"/>
  <c r="L334" i="19"/>
  <c r="L322" i="19"/>
  <c r="L310" i="19"/>
  <c r="L298" i="19"/>
  <c r="L286" i="19"/>
  <c r="L274" i="19"/>
  <c r="L262" i="19"/>
  <c r="L243" i="19"/>
  <c r="L231" i="19"/>
  <c r="L219" i="19"/>
  <c r="L207" i="19"/>
  <c r="L195" i="19"/>
  <c r="L183" i="19"/>
  <c r="L171" i="19"/>
  <c r="N364" i="19"/>
  <c r="N346" i="19"/>
  <c r="R73" i="20"/>
  <c r="P333" i="19"/>
  <c r="P334" i="19" s="1"/>
  <c r="N334" i="19"/>
  <c r="P321" i="19"/>
  <c r="P322" i="19" s="1"/>
  <c r="N322" i="19"/>
  <c r="P309" i="19"/>
  <c r="P310" i="19" s="1"/>
  <c r="N310" i="19"/>
  <c r="P297" i="19"/>
  <c r="P298" i="19" s="1"/>
  <c r="N298" i="19"/>
  <c r="P285" i="19"/>
  <c r="P286" i="19" s="1"/>
  <c r="N286" i="19"/>
  <c r="P273" i="19"/>
  <c r="P274" i="19" s="1"/>
  <c r="N274" i="19"/>
  <c r="P261" i="19"/>
  <c r="P262" i="19" s="1"/>
  <c r="N262" i="19"/>
  <c r="P242" i="19"/>
  <c r="P243" i="19" s="1"/>
  <c r="N243" i="19"/>
  <c r="P230" i="19"/>
  <c r="P231" i="19" s="1"/>
  <c r="N231" i="19"/>
  <c r="P218" i="19"/>
  <c r="P219" i="19" s="1"/>
  <c r="N219" i="19"/>
  <c r="P206" i="19"/>
  <c r="P207" i="19" s="1"/>
  <c r="N207" i="19"/>
  <c r="P194" i="19"/>
  <c r="P195" i="19" s="1"/>
  <c r="N195" i="19"/>
  <c r="P182" i="19"/>
  <c r="P183" i="19" s="1"/>
  <c r="N183" i="19"/>
  <c r="P170" i="19"/>
  <c r="P171" i="19" s="1"/>
  <c r="N171" i="19"/>
  <c r="P158" i="19"/>
  <c r="P159" i="19" s="1"/>
  <c r="N159" i="19"/>
  <c r="P146" i="19"/>
  <c r="P147" i="19" s="1"/>
  <c r="N147" i="19"/>
  <c r="P134" i="19"/>
  <c r="P135" i="19" s="1"/>
  <c r="N135" i="19"/>
  <c r="P100" i="19"/>
  <c r="P101" i="19" s="1"/>
  <c r="N101" i="19"/>
  <c r="P82" i="19"/>
  <c r="P83" i="19" s="1"/>
  <c r="N83" i="19"/>
  <c r="P24" i="19"/>
  <c r="P25" i="19" s="1"/>
  <c r="N25" i="19"/>
  <c r="P18" i="19"/>
  <c r="P19" i="19" s="1"/>
  <c r="N19" i="19"/>
  <c r="H129" i="10"/>
  <c r="H130" i="10" s="1"/>
  <c r="L129" i="10"/>
  <c r="L130" i="10" s="1"/>
  <c r="N113" i="20"/>
  <c r="J113" i="20"/>
  <c r="P348" i="19" l="1"/>
  <c r="N354" i="19"/>
  <c r="P179" i="19"/>
  <c r="P227" i="19"/>
  <c r="N318" i="19"/>
  <c r="L33" i="19"/>
  <c r="J161" i="19"/>
  <c r="D12" i="15"/>
  <c r="L117" i="19"/>
  <c r="L118" i="19" s="1"/>
  <c r="L119" i="19" s="1"/>
  <c r="N370" i="19"/>
  <c r="P330" i="19"/>
  <c r="R330" i="19" s="1"/>
  <c r="P342" i="19"/>
  <c r="R342" i="19" s="1"/>
  <c r="P131" i="19"/>
  <c r="R121" i="10"/>
  <c r="L258" i="19"/>
  <c r="P139" i="10"/>
  <c r="J251" i="19"/>
  <c r="L135" i="19"/>
  <c r="L136" i="19" s="1"/>
  <c r="L137" i="19" s="1"/>
  <c r="L63" i="10"/>
  <c r="L64" i="10" s="1"/>
  <c r="L65" i="10" s="1"/>
  <c r="L51" i="10"/>
  <c r="L52" i="10" s="1"/>
  <c r="L53" i="10" s="1"/>
  <c r="J167" i="19"/>
  <c r="L35" i="10"/>
  <c r="J131" i="19"/>
  <c r="J191" i="19"/>
  <c r="R119" i="10"/>
  <c r="L14" i="19"/>
  <c r="L15" i="19" s="1"/>
  <c r="L178" i="19"/>
  <c r="L179" i="19" s="1"/>
  <c r="N130" i="19"/>
  <c r="N131" i="19" s="1"/>
  <c r="J142" i="19"/>
  <c r="J143" i="19" s="1"/>
  <c r="R143" i="19" s="1"/>
  <c r="L166" i="19"/>
  <c r="L167" i="19" s="1"/>
  <c r="J214" i="19"/>
  <c r="J215" i="19" s="1"/>
  <c r="R215" i="19" s="1"/>
  <c r="L190" i="19"/>
  <c r="L191" i="19" s="1"/>
  <c r="J178" i="19"/>
  <c r="J179" i="19" s="1"/>
  <c r="R155" i="19"/>
  <c r="N56" i="10"/>
  <c r="L57" i="10"/>
  <c r="L58" i="10" s="1"/>
  <c r="L59" i="10" s="1"/>
  <c r="J52" i="10"/>
  <c r="J53" i="10" s="1"/>
  <c r="P62" i="10"/>
  <c r="P63" i="10" s="1"/>
  <c r="N63" i="10"/>
  <c r="N64" i="10" s="1"/>
  <c r="N65" i="10" s="1"/>
  <c r="P50" i="10"/>
  <c r="P51" i="10" s="1"/>
  <c r="N51" i="10"/>
  <c r="N52" i="10" s="1"/>
  <c r="N53" i="10" s="1"/>
  <c r="P34" i="10"/>
  <c r="P35" i="10" s="1"/>
  <c r="P36" i="10" s="1"/>
  <c r="P37" i="10" s="1"/>
  <c r="N35" i="10"/>
  <c r="J37" i="10"/>
  <c r="R113" i="20"/>
  <c r="H360" i="19"/>
  <c r="H374" i="19" s="1"/>
  <c r="H378" i="19" s="1"/>
  <c r="R354" i="19"/>
  <c r="R318" i="19"/>
  <c r="R306" i="19"/>
  <c r="R294" i="19"/>
  <c r="R282" i="19"/>
  <c r="R270" i="19"/>
  <c r="N256" i="19"/>
  <c r="P257" i="19"/>
  <c r="P258" i="19" s="1"/>
  <c r="N250" i="19"/>
  <c r="N251" i="19" s="1"/>
  <c r="R251" i="19" s="1"/>
  <c r="R239" i="19"/>
  <c r="L226" i="19"/>
  <c r="L227" i="19" s="1"/>
  <c r="R227" i="19" s="1"/>
  <c r="J202" i="19"/>
  <c r="J203" i="19" s="1"/>
  <c r="L202" i="19"/>
  <c r="L203" i="19" s="1"/>
  <c r="J118" i="19"/>
  <c r="J119" i="19" s="1"/>
  <c r="N117" i="19"/>
  <c r="N118" i="19" s="1"/>
  <c r="N119" i="19" s="1"/>
  <c r="P118" i="19"/>
  <c r="P119" i="19" s="1"/>
  <c r="N94" i="19"/>
  <c r="L95" i="19"/>
  <c r="N88" i="19"/>
  <c r="L89" i="19"/>
  <c r="L90" i="19" s="1"/>
  <c r="L91" i="19" s="1"/>
  <c r="J90" i="19"/>
  <c r="J91" i="19" s="1"/>
  <c r="L84" i="19"/>
  <c r="L85" i="19" s="1"/>
  <c r="N76" i="19"/>
  <c r="L77" i="19"/>
  <c r="L78" i="19" s="1"/>
  <c r="L79" i="19" s="1"/>
  <c r="J78" i="19"/>
  <c r="J79" i="19" s="1"/>
  <c r="L72" i="19"/>
  <c r="L73" i="19" s="1"/>
  <c r="P62" i="19"/>
  <c r="P63" i="19" s="1"/>
  <c r="R63" i="19" s="1"/>
  <c r="N48" i="19"/>
  <c r="L49" i="19"/>
  <c r="N42" i="19"/>
  <c r="L43" i="19"/>
  <c r="J44" i="19"/>
  <c r="J45" i="19" s="1"/>
  <c r="P32" i="19"/>
  <c r="P33" i="19" s="1"/>
  <c r="R33" i="19" s="1"/>
  <c r="L26" i="19"/>
  <c r="L27" i="19" s="1"/>
  <c r="P14" i="19"/>
  <c r="P15" i="19" s="1"/>
  <c r="R104" i="10"/>
  <c r="D15" i="15"/>
  <c r="R130" i="10"/>
  <c r="H139" i="10"/>
  <c r="D20" i="14"/>
  <c r="D21" i="14" s="1"/>
  <c r="P26" i="19"/>
  <c r="P27" i="19" s="1"/>
  <c r="P102" i="19"/>
  <c r="P103" i="19" s="1"/>
  <c r="P148" i="19"/>
  <c r="P149" i="19" s="1"/>
  <c r="P172" i="19"/>
  <c r="P173" i="19" s="1"/>
  <c r="P196" i="19"/>
  <c r="P197" i="19" s="1"/>
  <c r="P232" i="19"/>
  <c r="P233" i="19" s="1"/>
  <c r="D20" i="16"/>
  <c r="D21" i="16" s="1"/>
  <c r="L139" i="10"/>
  <c r="N20" i="19"/>
  <c r="N26" i="19"/>
  <c r="N27" i="19" s="1"/>
  <c r="N84" i="19"/>
  <c r="N85" i="19" s="1"/>
  <c r="N102" i="19"/>
  <c r="N103" i="19" s="1"/>
  <c r="N136" i="19"/>
  <c r="N137" i="19" s="1"/>
  <c r="N148" i="19"/>
  <c r="N149" i="19" s="1"/>
  <c r="N160" i="19"/>
  <c r="N161" i="19" s="1"/>
  <c r="N172" i="19"/>
  <c r="N173" i="19" s="1"/>
  <c r="N184" i="19"/>
  <c r="N185" i="19" s="1"/>
  <c r="N196" i="19"/>
  <c r="N197" i="19" s="1"/>
  <c r="N208" i="19"/>
  <c r="N209" i="19" s="1"/>
  <c r="N220" i="19"/>
  <c r="N221" i="19" s="1"/>
  <c r="N232" i="19"/>
  <c r="N233" i="19" s="1"/>
  <c r="N244" i="19"/>
  <c r="N245" i="19" s="1"/>
  <c r="N263" i="19"/>
  <c r="N264" i="19" s="1"/>
  <c r="N275" i="19"/>
  <c r="N276" i="19" s="1"/>
  <c r="N287" i="19"/>
  <c r="N288" i="19" s="1"/>
  <c r="N299" i="19"/>
  <c r="N300" i="19" s="1"/>
  <c r="N311" i="19"/>
  <c r="N312" i="19" s="1"/>
  <c r="N323" i="19"/>
  <c r="N324" i="19" s="1"/>
  <c r="N335" i="19"/>
  <c r="N336" i="19" s="1"/>
  <c r="N365" i="19"/>
  <c r="N366" i="19" s="1"/>
  <c r="L184" i="19"/>
  <c r="L185" i="19" s="1"/>
  <c r="L208" i="19"/>
  <c r="L209" i="19" s="1"/>
  <c r="L232" i="19"/>
  <c r="L233" i="19" s="1"/>
  <c r="L263" i="19"/>
  <c r="L264" i="19" s="1"/>
  <c r="L287" i="19"/>
  <c r="L288" i="19" s="1"/>
  <c r="L311" i="19"/>
  <c r="L312" i="19" s="1"/>
  <c r="L335" i="19"/>
  <c r="L336" i="19" s="1"/>
  <c r="L365" i="19"/>
  <c r="L366" i="19" s="1"/>
  <c r="J196" i="19"/>
  <c r="J197" i="19" s="1"/>
  <c r="J220" i="19"/>
  <c r="J221" i="19" s="1"/>
  <c r="J244" i="19"/>
  <c r="J245" i="19" s="1"/>
  <c r="J275" i="19"/>
  <c r="J276" i="19" s="1"/>
  <c r="J299" i="19"/>
  <c r="J300" i="19" s="1"/>
  <c r="J323" i="19"/>
  <c r="J324" i="19" s="1"/>
  <c r="J347" i="19"/>
  <c r="J348" i="19" s="1"/>
  <c r="N112" i="19"/>
  <c r="N113" i="19" s="1"/>
  <c r="N124" i="19"/>
  <c r="N125" i="19" s="1"/>
  <c r="N38" i="19"/>
  <c r="N39" i="19" s="1"/>
  <c r="N56" i="19"/>
  <c r="N57" i="19" s="1"/>
  <c r="N67" i="19"/>
  <c r="N68" i="19" s="1"/>
  <c r="N72" i="19"/>
  <c r="N73" i="19" s="1"/>
  <c r="J359" i="19"/>
  <c r="J360" i="19" s="1"/>
  <c r="L36" i="10"/>
  <c r="L37" i="10" s="1"/>
  <c r="D15" i="14"/>
  <c r="J41" i="10"/>
  <c r="L40" i="10"/>
  <c r="J29" i="10"/>
  <c r="L28" i="10"/>
  <c r="N22" i="10"/>
  <c r="L23" i="10"/>
  <c r="P18" i="10"/>
  <c r="P19" i="10" s="1"/>
  <c r="P20" i="19"/>
  <c r="P21" i="19" s="1"/>
  <c r="P84" i="19"/>
  <c r="P85" i="19" s="1"/>
  <c r="P136" i="19"/>
  <c r="P137" i="19" s="1"/>
  <c r="P160" i="19"/>
  <c r="P161" i="19" s="1"/>
  <c r="P184" i="19"/>
  <c r="P185" i="19" s="1"/>
  <c r="P208" i="19"/>
  <c r="P209" i="19" s="1"/>
  <c r="P220" i="19"/>
  <c r="P221" i="19" s="1"/>
  <c r="P244" i="19"/>
  <c r="P245" i="19" s="1"/>
  <c r="P263" i="19"/>
  <c r="P264" i="19" s="1"/>
  <c r="P275" i="19"/>
  <c r="P276" i="19" s="1"/>
  <c r="P287" i="19"/>
  <c r="P288" i="19" s="1"/>
  <c r="P299" i="19"/>
  <c r="P300" i="19" s="1"/>
  <c r="P311" i="19"/>
  <c r="P312" i="19" s="1"/>
  <c r="P323" i="19"/>
  <c r="P324" i="19" s="1"/>
  <c r="P335" i="19"/>
  <c r="P336" i="19" s="1"/>
  <c r="N347" i="19"/>
  <c r="N348" i="19" s="1"/>
  <c r="L172" i="19"/>
  <c r="L173" i="19" s="1"/>
  <c r="L196" i="19"/>
  <c r="L197" i="19" s="1"/>
  <c r="L220" i="19"/>
  <c r="L221" i="19" s="1"/>
  <c r="L244" i="19"/>
  <c r="L245" i="19" s="1"/>
  <c r="L275" i="19"/>
  <c r="L276" i="19" s="1"/>
  <c r="L299" i="19"/>
  <c r="L300" i="19" s="1"/>
  <c r="L323" i="19"/>
  <c r="L324" i="19" s="1"/>
  <c r="L347" i="19"/>
  <c r="L348" i="19" s="1"/>
  <c r="J184" i="19"/>
  <c r="J208" i="19"/>
  <c r="J209" i="19" s="1"/>
  <c r="J232" i="19"/>
  <c r="J233" i="19" s="1"/>
  <c r="J263" i="19"/>
  <c r="J264" i="19" s="1"/>
  <c r="J287" i="19"/>
  <c r="J288" i="19" s="1"/>
  <c r="J311" i="19"/>
  <c r="J312" i="19" s="1"/>
  <c r="J335" i="19"/>
  <c r="J336" i="19" s="1"/>
  <c r="J365" i="19"/>
  <c r="J366" i="19" s="1"/>
  <c r="P112" i="19"/>
  <c r="P113" i="19" s="1"/>
  <c r="P124" i="19"/>
  <c r="P125" i="19" s="1"/>
  <c r="P38" i="19"/>
  <c r="P39" i="19" s="1"/>
  <c r="P56" i="19"/>
  <c r="P57" i="19" s="1"/>
  <c r="P67" i="19"/>
  <c r="P68" i="19" s="1"/>
  <c r="P72" i="19"/>
  <c r="P73" i="19" s="1"/>
  <c r="P123" i="10"/>
  <c r="D15" i="18"/>
  <c r="L123" i="10"/>
  <c r="R123" i="10" s="1"/>
  <c r="D15" i="16"/>
  <c r="H18" i="10"/>
  <c r="H19" i="10" s="1"/>
  <c r="L358" i="19"/>
  <c r="N357" i="19"/>
  <c r="D11" i="14"/>
  <c r="H42" i="10"/>
  <c r="H43" i="10" s="1"/>
  <c r="H30" i="10"/>
  <c r="H31" i="10" s="1"/>
  <c r="J24" i="10"/>
  <c r="J25" i="10" s="1"/>
  <c r="N18" i="10"/>
  <c r="N19" i="10" s="1"/>
  <c r="L21" i="19"/>
  <c r="J15" i="19"/>
  <c r="L19" i="10"/>
  <c r="N371" i="19" l="1"/>
  <c r="N372" i="19"/>
  <c r="R372" i="19" s="1"/>
  <c r="R103" i="19"/>
  <c r="D13" i="16"/>
  <c r="R167" i="19"/>
  <c r="R131" i="19"/>
  <c r="R191" i="19"/>
  <c r="R179" i="19"/>
  <c r="H67" i="10"/>
  <c r="H68" i="10" s="1"/>
  <c r="R203" i="19"/>
  <c r="R119" i="19"/>
  <c r="N36" i="10"/>
  <c r="N37" i="10" s="1"/>
  <c r="R37" i="10" s="1"/>
  <c r="D12" i="16"/>
  <c r="P52" i="10"/>
  <c r="P53" i="10" s="1"/>
  <c r="R53" i="10" s="1"/>
  <c r="P64" i="10"/>
  <c r="P65" i="10" s="1"/>
  <c r="R65" i="10" s="1"/>
  <c r="D13" i="18"/>
  <c r="P56" i="10"/>
  <c r="P57" i="10" s="1"/>
  <c r="N57" i="10"/>
  <c r="D13" i="17"/>
  <c r="N257" i="19"/>
  <c r="N258" i="19" s="1"/>
  <c r="R258" i="19" s="1"/>
  <c r="R233" i="19"/>
  <c r="J376" i="19"/>
  <c r="J70" i="10" s="1"/>
  <c r="R209" i="19"/>
  <c r="R161" i="19"/>
  <c r="R149" i="19"/>
  <c r="R137" i="19"/>
  <c r="R125" i="19"/>
  <c r="P94" i="19"/>
  <c r="P95" i="19" s="1"/>
  <c r="N95" i="19"/>
  <c r="L96" i="19"/>
  <c r="L97" i="19" s="1"/>
  <c r="P88" i="19"/>
  <c r="P89" i="19" s="1"/>
  <c r="N89" i="19"/>
  <c r="R85" i="19"/>
  <c r="P76" i="19"/>
  <c r="P77" i="19" s="1"/>
  <c r="N77" i="19"/>
  <c r="R73" i="19"/>
  <c r="R68" i="19"/>
  <c r="R57" i="19"/>
  <c r="P48" i="19"/>
  <c r="P49" i="19" s="1"/>
  <c r="P50" i="19" s="1"/>
  <c r="P51" i="19" s="1"/>
  <c r="N49" i="19"/>
  <c r="L50" i="19"/>
  <c r="L51" i="19" s="1"/>
  <c r="P42" i="19"/>
  <c r="P43" i="19" s="1"/>
  <c r="N43" i="19"/>
  <c r="L44" i="19"/>
  <c r="L45" i="19" s="1"/>
  <c r="R39" i="19"/>
  <c r="R27" i="19"/>
  <c r="R173" i="19"/>
  <c r="R113" i="19"/>
  <c r="J105" i="19"/>
  <c r="R15" i="19"/>
  <c r="L359" i="19"/>
  <c r="L360" i="19" s="1"/>
  <c r="P22" i="10"/>
  <c r="P23" i="10" s="1"/>
  <c r="N23" i="10"/>
  <c r="J30" i="10"/>
  <c r="J31" i="10" s="1"/>
  <c r="D11" i="15"/>
  <c r="J42" i="10"/>
  <c r="J43" i="10" s="1"/>
  <c r="R366" i="19"/>
  <c r="R312" i="19"/>
  <c r="R264" i="19"/>
  <c r="R348" i="19"/>
  <c r="R324" i="19"/>
  <c r="R300" i="19"/>
  <c r="R276" i="19"/>
  <c r="R245" i="19"/>
  <c r="R221" i="19"/>
  <c r="R197" i="19"/>
  <c r="R139" i="10"/>
  <c r="D10" i="15"/>
  <c r="P357" i="19"/>
  <c r="P358" i="19" s="1"/>
  <c r="N358" i="19"/>
  <c r="H46" i="10"/>
  <c r="R19" i="10"/>
  <c r="L24" i="10"/>
  <c r="L25" i="10" s="1"/>
  <c r="N28" i="10"/>
  <c r="L29" i="10"/>
  <c r="N40" i="10"/>
  <c r="L41" i="10"/>
  <c r="R336" i="19"/>
  <c r="R288" i="19"/>
  <c r="H71" i="10"/>
  <c r="D14" i="14" s="1"/>
  <c r="D23" i="14" s="1"/>
  <c r="J185" i="19"/>
  <c r="N21" i="19"/>
  <c r="H73" i="10" l="1"/>
  <c r="N58" i="10"/>
  <c r="N59" i="10" s="1"/>
  <c r="D12" i="17"/>
  <c r="P58" i="10"/>
  <c r="P59" i="10" s="1"/>
  <c r="D12" i="18"/>
  <c r="J71" i="10"/>
  <c r="D14" i="15" s="1"/>
  <c r="D23" i="15" s="1"/>
  <c r="D24" i="15" s="1"/>
  <c r="D25" i="15" s="1"/>
  <c r="D26" i="15" s="1"/>
  <c r="P96" i="19"/>
  <c r="P97" i="19" s="1"/>
  <c r="N96" i="19"/>
  <c r="N97" i="19" s="1"/>
  <c r="P90" i="19"/>
  <c r="P91" i="19" s="1"/>
  <c r="N90" i="19"/>
  <c r="N91" i="19" s="1"/>
  <c r="P78" i="19"/>
  <c r="P79" i="19" s="1"/>
  <c r="N78" i="19"/>
  <c r="N79" i="19" s="1"/>
  <c r="N50" i="19"/>
  <c r="N51" i="19" s="1"/>
  <c r="R51" i="19" s="1"/>
  <c r="L105" i="19"/>
  <c r="L45" i="10" s="1"/>
  <c r="P44" i="19"/>
  <c r="P45" i="19" s="1"/>
  <c r="N44" i="19"/>
  <c r="L376" i="19"/>
  <c r="L70" i="10" s="1"/>
  <c r="D24" i="14"/>
  <c r="D25" i="14" s="1"/>
  <c r="D26" i="14" s="1"/>
  <c r="L374" i="19"/>
  <c r="L67" i="10" s="1"/>
  <c r="L68" i="10" s="1"/>
  <c r="R185" i="19"/>
  <c r="J374" i="19"/>
  <c r="J67" i="10" s="1"/>
  <c r="J68" i="10" s="1"/>
  <c r="L42" i="10"/>
  <c r="L43" i="10" s="1"/>
  <c r="D11" i="16"/>
  <c r="L30" i="10"/>
  <c r="L31" i="10" s="1"/>
  <c r="H141" i="10"/>
  <c r="P359" i="19"/>
  <c r="P360" i="19" s="1"/>
  <c r="P374" i="19" s="1"/>
  <c r="P67" i="10" s="1"/>
  <c r="P24" i="10"/>
  <c r="P25" i="10" s="1"/>
  <c r="J45" i="10"/>
  <c r="J46" i="10" s="1"/>
  <c r="D10" i="16"/>
  <c r="N41" i="10"/>
  <c r="P40" i="10"/>
  <c r="P41" i="10" s="1"/>
  <c r="N29" i="10"/>
  <c r="P28" i="10"/>
  <c r="P29" i="10" s="1"/>
  <c r="N359" i="19"/>
  <c r="N360" i="19" s="1"/>
  <c r="N24" i="10"/>
  <c r="N25" i="10" s="1"/>
  <c r="D10" i="17"/>
  <c r="R21" i="19"/>
  <c r="N376" i="19" l="1"/>
  <c r="N70" i="10" s="1"/>
  <c r="L71" i="10"/>
  <c r="D14" i="16" s="1"/>
  <c r="P376" i="19"/>
  <c r="P70" i="10" s="1"/>
  <c r="L378" i="19"/>
  <c r="R59" i="10"/>
  <c r="D23" i="16"/>
  <c r="D24" i="16" s="1"/>
  <c r="D25" i="16" s="1"/>
  <c r="D26" i="16" s="1"/>
  <c r="P68" i="10"/>
  <c r="J73" i="10"/>
  <c r="J141" i="10" s="1"/>
  <c r="J378" i="19"/>
  <c r="R97" i="19"/>
  <c r="R91" i="19"/>
  <c r="P105" i="19"/>
  <c r="R79" i="19"/>
  <c r="N45" i="19"/>
  <c r="N374" i="19"/>
  <c r="R360" i="19"/>
  <c r="L46" i="10"/>
  <c r="L73" i="10" s="1"/>
  <c r="L141" i="10" s="1"/>
  <c r="N30" i="10"/>
  <c r="N31" i="10" s="1"/>
  <c r="D11" i="17"/>
  <c r="N42" i="10"/>
  <c r="N43" i="10" s="1"/>
  <c r="H142" i="10"/>
  <c r="C9" i="10"/>
  <c r="R25" i="10"/>
  <c r="P30" i="10"/>
  <c r="P31" i="10" s="1"/>
  <c r="D11" i="18"/>
  <c r="P42" i="10"/>
  <c r="P43" i="10" s="1"/>
  <c r="D10" i="18"/>
  <c r="P71" i="10" l="1"/>
  <c r="D14" i="18" s="1"/>
  <c r="D23" i="18" s="1"/>
  <c r="N71" i="10"/>
  <c r="D14" i="17" s="1"/>
  <c r="D23" i="17" s="1"/>
  <c r="D24" i="17" s="1"/>
  <c r="D25" i="17" s="1"/>
  <c r="D26" i="17" s="1"/>
  <c r="P378" i="19"/>
  <c r="P45" i="10"/>
  <c r="P46" i="10" s="1"/>
  <c r="P73" i="10" s="1"/>
  <c r="P141" i="10" s="1"/>
  <c r="R45" i="19"/>
  <c r="R378" i="19" s="1"/>
  <c r="N105" i="19"/>
  <c r="N45" i="10" s="1"/>
  <c r="N46" i="10" s="1"/>
  <c r="R43" i="10"/>
  <c r="R31" i="10"/>
  <c r="L142" i="10"/>
  <c r="L143" i="10" s="1"/>
  <c r="L144" i="10" s="1"/>
  <c r="N67" i="10"/>
  <c r="N68" i="10" s="1"/>
  <c r="J142" i="10"/>
  <c r="J143" i="10" s="1"/>
  <c r="J144" i="10" s="1"/>
  <c r="H143" i="10"/>
  <c r="N378" i="19" l="1"/>
  <c r="N73" i="10"/>
  <c r="N141" i="10" s="1"/>
  <c r="N142" i="10" s="1"/>
  <c r="D24" i="18"/>
  <c r="D25" i="18" s="1"/>
  <c r="D26" i="18" s="1"/>
  <c r="P142" i="10"/>
  <c r="P143" i="10" s="1"/>
  <c r="P144" i="10" s="1"/>
  <c r="D9" i="10"/>
  <c r="H144" i="10"/>
  <c r="E9" i="10" s="1"/>
  <c r="R141" i="10" l="1"/>
  <c r="C10" i="10" s="1"/>
  <c r="R73" i="10"/>
  <c r="N143" i="10"/>
  <c r="R142" i="10"/>
  <c r="N144" i="10" l="1"/>
  <c r="R143" i="10"/>
  <c r="D10" i="10" l="1"/>
  <c r="R144" i="10"/>
  <c r="E10" i="10" s="1"/>
</calcChain>
</file>

<file path=xl/comments1.xml><?xml version="1.0" encoding="utf-8"?>
<comments xmlns="http://schemas.openxmlformats.org/spreadsheetml/2006/main">
  <authors>
    <author>HCody</author>
    <author>Greg Cody</author>
    <author>ktoups</author>
  </authors>
  <commentList>
    <comment ref="E45" authorId="0">
      <text>
        <r>
          <rPr>
            <b/>
            <sz val="8"/>
            <color indexed="81"/>
            <rFont val="Tahoma"/>
            <family val="2"/>
          </rPr>
          <t>The totals from this line feed over from the Add'l Personnel tab.</t>
        </r>
      </text>
    </comment>
    <comment ref="E67" authorId="1">
      <text>
        <r>
          <rPr>
            <b/>
            <sz val="8"/>
            <color indexed="81"/>
            <rFont val="Tahoma"/>
            <family val="2"/>
          </rPr>
          <t>The totals in this row are the sum of each personnel total including fringe of both Classified and Other Wages from the Add'l Personnel tab.</t>
        </r>
      </text>
    </comment>
    <comment ref="B70" authorId="1">
      <text>
        <r>
          <rPr>
            <b/>
            <sz val="9"/>
            <color indexed="81"/>
            <rFont val="Tahoma"/>
            <family val="2"/>
          </rPr>
          <t>The totals from this row are a sum of the benefit expense from the Add'l Personnel tab.</t>
        </r>
      </text>
    </comment>
    <comment ref="B75" authorId="0">
      <text>
        <r>
          <rPr>
            <b/>
            <sz val="8"/>
            <color indexed="81"/>
            <rFont val="Tahoma"/>
            <family val="2"/>
          </rPr>
          <t>Equipment is excluded from IDC</t>
        </r>
      </text>
    </comment>
    <comment ref="B78" authorId="0">
      <text>
        <r>
          <rPr>
            <b/>
            <sz val="8"/>
            <color indexed="81"/>
            <rFont val="Tahoma"/>
            <family val="2"/>
          </rPr>
          <t>The totals from this line feed in from the Add'l Personnel tab.</t>
        </r>
      </text>
    </comment>
    <comment ref="B90" authorId="1">
      <text>
        <r>
          <rPr>
            <sz val="8"/>
            <color indexed="81"/>
            <rFont val="Tahoma"/>
            <family val="2"/>
          </rPr>
          <t>Enter the expense category title in each of the 5 rows. Enter the detail expense line items on the Add'l Other Exp tab. The totals will feed over from the other tab.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7" authorId="0">
      <text>
        <r>
          <rPr>
            <b/>
            <sz val="8"/>
            <color indexed="81"/>
            <rFont val="Tahoma"/>
            <family val="2"/>
          </rPr>
          <t>This patient care line is excluded from IDC.</t>
        </r>
      </text>
    </comment>
    <comment ref="B110" authorId="0">
      <text>
        <r>
          <rPr>
            <b/>
            <sz val="8"/>
            <color indexed="81"/>
            <rFont val="Tahoma"/>
            <family val="2"/>
          </rPr>
          <t>Tuition and Fees are excluded from IDC.</t>
        </r>
      </text>
    </comment>
    <comment ref="B113" authorId="1">
      <text>
        <r>
          <rPr>
            <sz val="8"/>
            <color indexed="81"/>
            <rFont val="Tahoma"/>
            <family val="2"/>
          </rPr>
          <t>Enter the expense category title in each of the 3 rows. Enter the detail expense line items on the Add'l Other Exp tab. The totals will feed over from the other tab.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6" authorId="0">
      <text>
        <r>
          <rPr>
            <b/>
            <sz val="8"/>
            <color indexed="81"/>
            <rFont val="Tahoma"/>
            <family val="2"/>
          </rPr>
          <t>These 3 line items are for items exempt from IDC such as rent and utilites.</t>
        </r>
      </text>
    </comment>
    <comment ref="E121" authorId="0">
      <text>
        <r>
          <rPr>
            <b/>
            <sz val="8"/>
            <color indexed="81"/>
            <rFont val="Tahoma"/>
            <family val="2"/>
          </rPr>
          <t xml:space="preserve">This line subtotals all of the lines that are excluded from IDC. The exclusion lines are marked in </t>
        </r>
        <r>
          <rPr>
            <b/>
            <sz val="8"/>
            <color indexed="10"/>
            <rFont val="Tahoma"/>
            <family val="2"/>
          </rPr>
          <t xml:space="preserve">red. </t>
        </r>
      </text>
    </comment>
    <comment ref="E125" authorId="1">
      <text>
        <r>
          <rPr>
            <b/>
            <sz val="9"/>
            <color indexed="81"/>
            <rFont val="Tahoma"/>
            <family val="2"/>
          </rPr>
          <t>If you have more than 4 subcontracts add the add'l items to the Add'l Other Exp tab. The total will feed into this form.</t>
        </r>
      </text>
    </comment>
    <comment ref="H125" authorId="1">
      <text>
        <r>
          <rPr>
            <b/>
            <sz val="9"/>
            <color indexed="81"/>
            <rFont val="Tahoma"/>
            <family val="2"/>
          </rPr>
          <t>Enter the total funded amount for each subcontractor.</t>
        </r>
      </text>
    </comment>
    <comment ref="B129" authorId="1">
      <text>
        <r>
          <rPr>
            <b/>
            <sz val="9"/>
            <color indexed="81"/>
            <rFont val="Tahoma"/>
            <family val="2"/>
          </rPr>
          <t>The totals in this row feed from the Add'l Other Exp tab.</t>
        </r>
      </text>
    </comment>
    <comment ref="E132" authorId="2">
      <text>
        <r>
          <rPr>
            <b/>
            <sz val="8"/>
            <color indexed="81"/>
            <rFont val="Tahoma"/>
            <family val="2"/>
          </rPr>
          <t xml:space="preserve">Enter the amount that should be excluded from UTHealth's indirect costs for each of your subcontracts.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2" authorId="1">
      <text>
        <r>
          <rPr>
            <b/>
            <sz val="8"/>
            <color indexed="81"/>
            <rFont val="Tahoma"/>
            <family val="2"/>
          </rPr>
          <t>Enter the amount of the subcontract that is exempt from IDC. (We can earn IDC only on the first $25,000 per institution)</t>
        </r>
      </text>
    </comment>
    <comment ref="B136" authorId="1">
      <text>
        <r>
          <rPr>
            <b/>
            <sz val="9"/>
            <color indexed="81"/>
            <rFont val="Tahoma"/>
            <family val="2"/>
          </rPr>
          <t xml:space="preserve">The totals in this row feed from the Add'l Other Exp tab. The totals are exempt from IDC. </t>
        </r>
      </text>
    </comment>
    <comment ref="E137" authorId="0">
      <text>
        <r>
          <rPr>
            <b/>
            <sz val="8"/>
            <color indexed="81"/>
            <rFont val="Tahoma"/>
            <family val="2"/>
          </rPr>
          <t>This line subtotals the subcontracts excluded from IDC.</t>
        </r>
      </text>
    </comment>
    <comment ref="E141" authorId="0">
      <text>
        <r>
          <rPr>
            <b/>
            <sz val="8"/>
            <color indexed="81"/>
            <rFont val="Tahoma"/>
            <family val="2"/>
          </rPr>
          <t>Total direct cost is the sum of the items listed in the budget.</t>
        </r>
      </text>
    </comment>
    <comment ref="E142" authorId="0">
      <text>
        <r>
          <rPr>
            <b/>
            <sz val="8"/>
            <color indexed="81"/>
            <rFont val="Tahoma"/>
            <family val="2"/>
          </rPr>
          <t xml:space="preserve">MTDC is the total direct cost less the total items excluded from </t>
        </r>
        <r>
          <rPr>
            <b/>
            <sz val="8"/>
            <color indexed="10"/>
            <rFont val="Tahoma"/>
            <family val="2"/>
          </rPr>
          <t>IDC</t>
        </r>
        <r>
          <rPr>
            <b/>
            <sz val="8"/>
            <color indexed="81"/>
            <rFont val="Tahoma"/>
            <family val="2"/>
          </rPr>
          <t>.</t>
        </r>
      </text>
    </comment>
  </commentList>
</comments>
</file>

<file path=xl/comments2.xml><?xml version="1.0" encoding="utf-8"?>
<comments xmlns="http://schemas.openxmlformats.org/spreadsheetml/2006/main">
  <authors>
    <author>Greg Cody</author>
  </authors>
  <commentList>
    <comment ref="E105" authorId="0">
      <text>
        <r>
          <rPr>
            <b/>
            <sz val="9"/>
            <color indexed="81"/>
            <rFont val="Tahoma"/>
            <family val="2"/>
          </rPr>
          <t>This row is the total Senior/Key personnel including fringe benefits. This row feeds into the detailed budget tab.</t>
        </r>
      </text>
    </comment>
    <comment ref="E374" authorId="0">
      <text>
        <r>
          <rPr>
            <b/>
            <sz val="9"/>
            <color indexed="81"/>
            <rFont val="Tahoma"/>
            <family val="2"/>
          </rPr>
          <t>This row is the total Other personnel including fringe benefits. This row feeds into the detailed budget tab.</t>
        </r>
      </text>
    </comment>
    <comment ref="E376" authorId="0">
      <text>
        <r>
          <rPr>
            <b/>
            <sz val="9"/>
            <color indexed="81"/>
            <rFont val="Tahoma"/>
            <family val="2"/>
          </rPr>
          <t>This row is the total All personnel fringe total. This row feeds into the detailed budget tab.</t>
        </r>
      </text>
    </comment>
  </commentList>
</comments>
</file>

<file path=xl/comments3.xml><?xml version="1.0" encoding="utf-8"?>
<comments xmlns="http://schemas.openxmlformats.org/spreadsheetml/2006/main">
  <authors>
    <author>Greg Cody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This main category will feed into the 1st row under Materials &amp; Supplies on the detail budget tab.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Enter the detail line items that fall under the expense category.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This main category will feed into the 2nd row under Materials &amp; Supplies on the detail budget tab.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This main category will feed into the 3rd row under Materials &amp; Supplies on the detail budget tab.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This main category will feed into the 4th row under Materials &amp; Supplies on the detail budget tab.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This main category will feed into the 5th row under Materials &amp; Supplies on the detail budget tab.</t>
        </r>
      </text>
    </comment>
    <comment ref="B51" authorId="0">
      <text>
        <r>
          <rPr>
            <b/>
            <sz val="9"/>
            <color indexed="81"/>
            <rFont val="Tahoma"/>
            <family val="2"/>
          </rPr>
          <t>This main category will feed into the 1st row under Other on the detail budget tab.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This main category will feed into the 2nd row under Other on the detail budget tab.</t>
        </r>
      </text>
    </comment>
    <comment ref="B65" authorId="0">
      <text>
        <r>
          <rPr>
            <b/>
            <sz val="9"/>
            <color indexed="81"/>
            <rFont val="Tahoma"/>
            <family val="2"/>
          </rPr>
          <t>This main category will feed into the 3rd row under Other on the detail budget tab.</t>
        </r>
      </text>
    </comment>
    <comment ref="E77" authorId="0">
      <text>
        <r>
          <rPr>
            <b/>
            <sz val="9"/>
            <color indexed="81"/>
            <rFont val="Tahoma"/>
            <family val="2"/>
          </rPr>
          <t>Enter the name of each of the subcontractors. The total contracted amount should be entered for each year.</t>
        </r>
      </text>
    </comment>
    <comment ref="E95" authorId="0">
      <text>
        <r>
          <rPr>
            <b/>
            <sz val="9"/>
            <color indexed="81"/>
            <rFont val="Tahoma"/>
            <family val="2"/>
          </rPr>
          <t>Enter each individual subcontract name. Then enter the subcontract amount that is excluded from IDC.</t>
        </r>
      </text>
    </comment>
    <comment ref="E111" authorId="0">
      <text>
        <r>
          <rPr>
            <b/>
            <sz val="9"/>
            <color indexed="81"/>
            <rFont val="Tahoma"/>
            <family val="2"/>
          </rPr>
          <t xml:space="preserve">The totals from this row will feed into the exempt total line on the detail budget tab. </t>
        </r>
      </text>
    </comment>
  </commentList>
</comments>
</file>

<file path=xl/sharedStrings.xml><?xml version="1.0" encoding="utf-8"?>
<sst xmlns="http://schemas.openxmlformats.org/spreadsheetml/2006/main" count="750" uniqueCount="150">
  <si>
    <t>Classified Salary</t>
  </si>
  <si>
    <t>Faculty Salary</t>
  </si>
  <si>
    <t>A&amp;P Salary</t>
  </si>
  <si>
    <t>Domestic</t>
  </si>
  <si>
    <t>Foreign</t>
  </si>
  <si>
    <t>#1</t>
  </si>
  <si>
    <t>#2</t>
  </si>
  <si>
    <t xml:space="preserve">       Subtotal</t>
  </si>
  <si>
    <t>Year 1</t>
  </si>
  <si>
    <t>Year 2</t>
  </si>
  <si>
    <t>Year 3</t>
  </si>
  <si>
    <t>Year 4</t>
  </si>
  <si>
    <t>Year 5</t>
  </si>
  <si>
    <t>The University of Texas Health Science Center at Houston</t>
  </si>
  <si>
    <t>Detailed Budget Template</t>
  </si>
  <si>
    <t>Principal Investigator:</t>
  </si>
  <si>
    <t>School/Department:</t>
  </si>
  <si>
    <t>Sponsor:</t>
  </si>
  <si>
    <t>Project Period:</t>
  </si>
  <si>
    <t>Total Direct Costs</t>
  </si>
  <si>
    <t>Quick Project Costs Summary</t>
  </si>
  <si>
    <t>Annual inflation/Cost of Living Increase:</t>
  </si>
  <si>
    <t>Indirect Cost Rate:</t>
  </si>
  <si>
    <t>TBD</t>
  </si>
  <si>
    <t>Title</t>
  </si>
  <si>
    <t>Name</t>
  </si>
  <si>
    <t>Fringe Rate</t>
  </si>
  <si>
    <t>A. SENIOR/KEY PERSON</t>
  </si>
  <si>
    <t>B. OTHER PERSONNEL</t>
  </si>
  <si>
    <t>Dr. Jane Doe</t>
  </si>
  <si>
    <t>PI</t>
  </si>
  <si>
    <r>
      <t xml:space="preserve">Other Wages </t>
    </r>
    <r>
      <rPr>
        <b/>
        <sz val="8"/>
        <color indexed="8"/>
        <rFont val="Calibri"/>
        <family val="2"/>
      </rPr>
      <t>(Longevity, casuals, etc.)</t>
    </r>
  </si>
  <si>
    <r>
      <rPr>
        <b/>
        <sz val="11"/>
        <color indexed="8"/>
        <rFont val="Calibri"/>
        <family val="2"/>
      </rPr>
      <t xml:space="preserve">Materials and Supplies </t>
    </r>
    <r>
      <rPr>
        <b/>
        <sz val="8"/>
        <color indexed="8"/>
        <rFont val="Calibri"/>
        <family val="2"/>
      </rPr>
      <t>(itemize by category)</t>
    </r>
  </si>
  <si>
    <t>Publication Costs</t>
  </si>
  <si>
    <t>Consultant Services</t>
  </si>
  <si>
    <t>Patient Care Costs</t>
  </si>
  <si>
    <r>
      <rPr>
        <b/>
        <sz val="11"/>
        <color indexed="8"/>
        <rFont val="Calibri"/>
        <family val="2"/>
      </rPr>
      <t xml:space="preserve">Other </t>
    </r>
    <r>
      <rPr>
        <b/>
        <sz val="8"/>
        <color indexed="8"/>
        <rFont val="Calibri"/>
        <family val="2"/>
      </rPr>
      <t>(itemize by category)</t>
    </r>
  </si>
  <si>
    <t>expense item 1</t>
  </si>
  <si>
    <t>expense item 2</t>
  </si>
  <si>
    <t>expense item 3</t>
  </si>
  <si>
    <t>expense item 4</t>
  </si>
  <si>
    <t>expense item 5</t>
  </si>
  <si>
    <t>Indirect Costs</t>
  </si>
  <si>
    <t>Base Salary</t>
  </si>
  <si>
    <t>Requested Salary</t>
  </si>
  <si>
    <t xml:space="preserve">Total </t>
  </si>
  <si>
    <t>Percent Effort</t>
  </si>
  <si>
    <t>TOTAL</t>
  </si>
  <si>
    <t>Salary Cap:</t>
  </si>
  <si>
    <t>Dr. John Doe</t>
  </si>
  <si>
    <t>Co-Investigator</t>
  </si>
  <si>
    <r>
      <t xml:space="preserve">Subcontracts </t>
    </r>
    <r>
      <rPr>
        <b/>
        <sz val="8"/>
        <color indexed="8"/>
        <rFont val="Calibri"/>
        <family val="2"/>
      </rPr>
      <t>(Direct &amp; Indirect Costs)</t>
    </r>
  </si>
  <si>
    <t xml:space="preserve">       Senior/Key Person Total</t>
  </si>
  <si>
    <t xml:space="preserve">       Other Personnel Total</t>
  </si>
  <si>
    <t>All Personnel Fringe Benefits Total</t>
  </si>
  <si>
    <t>ALL PERSONNEL TOTAL</t>
  </si>
  <si>
    <t xml:space="preserve">       TOTAL</t>
  </si>
  <si>
    <r>
      <t xml:space="preserve">C. EQUIPMENT </t>
    </r>
    <r>
      <rPr>
        <b/>
        <sz val="8"/>
        <color indexed="8"/>
        <rFont val="Calibri"/>
        <family val="2"/>
      </rPr>
      <t>(permanent unit items $5,000 or more)</t>
    </r>
  </si>
  <si>
    <t>D. TRAVEL</t>
  </si>
  <si>
    <t>F. OTHER DIRECT COSTS</t>
  </si>
  <si>
    <t>Indirect Costs Base/Modified Total Direct Costs (MTDC)</t>
  </si>
  <si>
    <t xml:space="preserve">Total Direct and Indirect Institutional Costs </t>
  </si>
  <si>
    <t xml:space="preserve">Subcontract #1 </t>
  </si>
  <si>
    <t xml:space="preserve">Subcontract #3 </t>
  </si>
  <si>
    <t>Subcontract #4</t>
  </si>
  <si>
    <t xml:space="preserve"> - Amount exempt from IDC</t>
  </si>
  <si>
    <t>First Year</t>
  </si>
  <si>
    <t>Year</t>
  </si>
  <si>
    <t>Direct Costs</t>
  </si>
  <si>
    <t>Total</t>
  </si>
  <si>
    <t>Project Period</t>
  </si>
  <si>
    <t xml:space="preserve">       Subtotal Exempt Expenses</t>
  </si>
  <si>
    <t>E. PARTICIPANT/TRAINEE COSTS - **Leave Blank Unless Specifically Stated Otherwise in the Announcement for NIH and Other PHS Agencies**</t>
  </si>
  <si>
    <t>Tuition/Fees</t>
  </si>
  <si>
    <t>-Exempt from IDC</t>
  </si>
  <si>
    <t>expense item 6</t>
  </si>
  <si>
    <t>Subcontract #1 total costs</t>
  </si>
  <si>
    <t>Subcontract #2 total costs</t>
  </si>
  <si>
    <t>Subcontract #3 total costs</t>
  </si>
  <si>
    <t>Subcontract #4 total costs</t>
  </si>
  <si>
    <t xml:space="preserve">Subcontract #2 </t>
  </si>
  <si>
    <t>Budget for Project Setup (Single)</t>
  </si>
  <si>
    <t>PI Name</t>
  </si>
  <si>
    <t>List key personnel per NGA and % effort per approved budget</t>
  </si>
  <si>
    <t>FMS Project #</t>
  </si>
  <si>
    <t>FMS Dept ID</t>
  </si>
  <si>
    <t>Other Wages</t>
  </si>
  <si>
    <t>Benefits</t>
  </si>
  <si>
    <r>
      <t>M&amp;O</t>
    </r>
    <r>
      <rPr>
        <sz val="8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(supplies/other/consultants)</t>
    </r>
  </si>
  <si>
    <t>(Tuition &amp; Fees, Utilities, Rent)</t>
  </si>
  <si>
    <t>exempt (a)</t>
  </si>
  <si>
    <t>Travel</t>
  </si>
  <si>
    <t>Equipment</t>
  </si>
  <si>
    <t xml:space="preserve">Patient Care </t>
  </si>
  <si>
    <t>Subcontracts Total (line 1 and 2)</t>
  </si>
  <si>
    <t>(Subs earn IDC on 1st $25,000 per institution)</t>
  </si>
  <si>
    <t>earning (1)</t>
  </si>
  <si>
    <t>($ amt of subs in excess of $25,000)</t>
  </si>
  <si>
    <t>exempt (2)</t>
  </si>
  <si>
    <t>Total DC</t>
  </si>
  <si>
    <t>(modified total direct cost)</t>
  </si>
  <si>
    <t>MTDC</t>
  </si>
  <si>
    <t>IDC</t>
  </si>
  <si>
    <t>Total Award</t>
  </si>
  <si>
    <t>Additional Comments for PAF</t>
  </si>
  <si>
    <t>-Additional Personnel Page-</t>
  </si>
  <si>
    <t>Detailed Budget Worksheet</t>
  </si>
  <si>
    <t>Total To Be Carried to Detail Budget Worksheet</t>
  </si>
  <si>
    <r>
      <t xml:space="preserve">This template is a tool for UTHealth investigators and departments to use to create an internal budget for proposals. To use this form enter data </t>
    </r>
    <r>
      <rPr>
        <b/>
        <i/>
        <u/>
        <sz val="9"/>
        <color indexed="8"/>
        <rFont val="Calibri"/>
        <family val="2"/>
      </rPr>
      <t xml:space="preserve">only </t>
    </r>
    <r>
      <rPr>
        <b/>
        <i/>
        <sz val="9"/>
        <color indexed="8"/>
        <rFont val="Calibri"/>
        <family val="2"/>
      </rPr>
      <t xml:space="preserve">in the highlighted fields.  To add additional personnel, please use the Add'l Personnel sheet. </t>
    </r>
  </si>
  <si>
    <t>#3</t>
  </si>
  <si>
    <t>#4</t>
  </si>
  <si>
    <t>All Personnel Fringe Benefits Total Total from Add'l Personnel</t>
  </si>
  <si>
    <t xml:space="preserve">   Senior/Key Person Total</t>
  </si>
  <si>
    <t xml:space="preserve">          Senior/Key Person Total from Add'l Personnel</t>
  </si>
  <si>
    <t xml:space="preserve">          Other Personnel Total from Add'l Personnel</t>
  </si>
  <si>
    <r>
      <rPr>
        <b/>
        <sz val="11"/>
        <color indexed="8"/>
        <rFont val="Calibri"/>
        <family val="2"/>
      </rPr>
      <t xml:space="preserve">Materials and Supplies </t>
    </r>
    <r>
      <rPr>
        <b/>
        <sz val="8"/>
        <color indexed="8"/>
        <rFont val="Calibri"/>
        <family val="2"/>
      </rPr>
      <t>(itemize by category)</t>
    </r>
  </si>
  <si>
    <r>
      <rPr>
        <b/>
        <sz val="11"/>
        <color indexed="8"/>
        <rFont val="Calibri"/>
        <family val="2"/>
      </rPr>
      <t xml:space="preserve">Other </t>
    </r>
    <r>
      <rPr>
        <b/>
        <sz val="8"/>
        <color indexed="8"/>
        <rFont val="Calibri"/>
        <family val="2"/>
      </rPr>
      <t>(itemize by category)</t>
    </r>
  </si>
  <si>
    <t>#5</t>
  </si>
  <si>
    <t>Subcontract total costs 1</t>
  </si>
  <si>
    <t>Subcontract total costs 2</t>
  </si>
  <si>
    <t>Subcontract total costs 3</t>
  </si>
  <si>
    <t>Subcontract total costs 4</t>
  </si>
  <si>
    <t>Subcontract total costs 5</t>
  </si>
  <si>
    <t>Subcontract total costs 6</t>
  </si>
  <si>
    <t>Subcontract total costs 7</t>
  </si>
  <si>
    <t>Subcontract total costs 8</t>
  </si>
  <si>
    <t>Subcontract total costs 9</t>
  </si>
  <si>
    <t>Subcontract total costs 10</t>
  </si>
  <si>
    <t>Subcontract total costs 11</t>
  </si>
  <si>
    <t>Subcontract total costs 12</t>
  </si>
  <si>
    <t>Subcontract total costs 13</t>
  </si>
  <si>
    <t>Subcontract total costs 14</t>
  </si>
  <si>
    <t>Subcontract total costs 15</t>
  </si>
  <si>
    <t>Subcontract total costs 16</t>
  </si>
  <si>
    <t>Subcontract #5</t>
  </si>
  <si>
    <t>Subcontract #6</t>
  </si>
  <si>
    <t>Subcontract #7</t>
  </si>
  <si>
    <t>Subcontract #8</t>
  </si>
  <si>
    <t>Subcontract #9</t>
  </si>
  <si>
    <t>Subcontract #10</t>
  </si>
  <si>
    <t>Subcontract #11</t>
  </si>
  <si>
    <t>Subcontract #12</t>
  </si>
  <si>
    <t>Subcontract #13</t>
  </si>
  <si>
    <t>Subcontract #14</t>
  </si>
  <si>
    <t>Subcontract #15</t>
  </si>
  <si>
    <t>Subcontract #16</t>
  </si>
  <si>
    <t>Subcontract total from add'l exp</t>
  </si>
  <si>
    <t>Subcontract total from add'l exp tab</t>
  </si>
  <si>
    <t>Equipment total from add'l Exp</t>
  </si>
  <si>
    <t>Project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</si>
</sst>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5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i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6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Arial Unicode MS"/>
      <family val="2"/>
    </font>
    <font>
      <sz val="11"/>
      <color indexed="8"/>
      <name val="Arial Unicode MS"/>
      <family val="2"/>
    </font>
    <font>
      <sz val="11"/>
      <color indexed="8"/>
      <name val="Arial Unicode MS"/>
      <family val="2"/>
    </font>
    <font>
      <sz val="12"/>
      <color indexed="8"/>
      <name val="Arial Unicode MS"/>
      <family val="2"/>
    </font>
    <font>
      <i/>
      <sz val="11"/>
      <name val="Calibri"/>
      <family val="2"/>
    </font>
    <font>
      <sz val="10"/>
      <color indexed="8"/>
      <name val="Calibri"/>
      <family val="2"/>
    </font>
    <font>
      <b/>
      <sz val="11"/>
      <color indexed="10"/>
      <name val="Calibri"/>
      <family val="2"/>
    </font>
    <font>
      <b/>
      <i/>
      <sz val="11"/>
      <color indexed="10"/>
      <name val="Calibri"/>
      <family val="2"/>
    </font>
    <font>
      <b/>
      <sz val="12"/>
      <color indexed="10"/>
      <name val="Arial Unicode MS"/>
      <family val="2"/>
    </font>
    <font>
      <b/>
      <i/>
      <sz val="9"/>
      <color indexed="8"/>
      <name val="Calibri"/>
      <family val="2"/>
    </font>
    <font>
      <b/>
      <i/>
      <u/>
      <sz val="9"/>
      <color indexed="8"/>
      <name val="Calibri"/>
      <family val="2"/>
    </font>
    <font>
      <sz val="9"/>
      <color indexed="8"/>
      <name val="Calibri"/>
      <family val="2"/>
    </font>
    <font>
      <b/>
      <sz val="11"/>
      <color indexed="10"/>
      <name val="Arial Unicode MS"/>
      <family val="2"/>
    </font>
    <font>
      <b/>
      <sz val="11"/>
      <color indexed="10"/>
      <name val="Arial Unicode MS"/>
      <family val="2"/>
    </font>
    <font>
      <sz val="18"/>
      <color indexed="8"/>
      <name val="Calibri"/>
      <family val="2"/>
    </font>
    <font>
      <b/>
      <u/>
      <sz val="11"/>
      <color indexed="8"/>
      <name val="Calibri"/>
      <family val="2"/>
    </font>
    <font>
      <sz val="8"/>
      <color indexed="8"/>
      <name val="Calibri"/>
      <family val="2"/>
    </font>
    <font>
      <i/>
      <sz val="8"/>
      <color indexed="10"/>
      <name val="Calibri"/>
      <family val="2"/>
    </font>
    <font>
      <i/>
      <sz val="7"/>
      <color indexed="8"/>
      <name val="Calibri"/>
      <family val="2"/>
    </font>
    <font>
      <sz val="12"/>
      <color indexed="8"/>
      <name val="Calibri"/>
      <family val="2"/>
    </font>
    <font>
      <sz val="10"/>
      <color indexed="30"/>
      <name val="Calibri"/>
      <family val="2"/>
    </font>
    <font>
      <sz val="10"/>
      <color indexed="8"/>
      <name val="Arial Unicode MS"/>
      <family val="2"/>
    </font>
    <font>
      <i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indexed="30"/>
      <name val="Arial Unicode MS"/>
      <family val="2"/>
    </font>
    <font>
      <b/>
      <i/>
      <sz val="10"/>
      <color indexed="30"/>
      <name val="Calibri"/>
      <family val="2"/>
    </font>
    <font>
      <b/>
      <sz val="14"/>
      <color indexed="8"/>
      <name val="Calibri"/>
      <family val="2"/>
    </font>
    <font>
      <b/>
      <i/>
      <sz val="10"/>
      <color indexed="30"/>
      <name val="Arial Unicode MS"/>
      <family val="2"/>
    </font>
    <font>
      <b/>
      <i/>
      <sz val="9"/>
      <color indexed="30"/>
      <name val="Calibri"/>
      <family val="2"/>
    </font>
    <font>
      <sz val="8"/>
      <name val="Calibri"/>
      <family val="2"/>
    </font>
    <font>
      <b/>
      <i/>
      <sz val="11"/>
      <color indexed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33">
    <xf numFmtId="0" fontId="0" fillId="0" borderId="0" xfId="0"/>
    <xf numFmtId="3" fontId="0" fillId="3" borderId="9" xfId="1" applyNumberFormat="1" applyFont="1" applyFill="1" applyBorder="1" applyProtection="1">
      <protection locked="0" hidden="1"/>
    </xf>
    <xf numFmtId="0" fontId="13" fillId="0" borderId="0" xfId="0" applyFont="1" applyProtection="1">
      <protection hidden="1"/>
    </xf>
    <xf numFmtId="0" fontId="0" fillId="0" borderId="22" xfId="0" applyBorder="1" applyAlignment="1" applyProtection="1">
      <alignment horizontal="left"/>
      <protection locked="0"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4" fontId="0" fillId="0" borderId="0" xfId="0" applyNumberFormat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protection hidden="1"/>
    </xf>
    <xf numFmtId="0" fontId="8" fillId="0" borderId="0" xfId="0" applyFont="1" applyBorder="1" applyAlignment="1" applyProtection="1">
      <protection hidden="1"/>
    </xf>
    <xf numFmtId="0" fontId="13" fillId="0" borderId="4" xfId="0" applyFont="1" applyBorder="1" applyAlignment="1" applyProtection="1">
      <protection hidden="1"/>
    </xf>
    <xf numFmtId="44" fontId="13" fillId="0" borderId="0" xfId="0" applyNumberFormat="1" applyFont="1" applyBorder="1" applyAlignment="1" applyProtection="1">
      <alignment horizontal="center"/>
      <protection hidden="1"/>
    </xf>
    <xf numFmtId="4" fontId="0" fillId="0" borderId="0" xfId="0" applyNumberFormat="1" applyAlignment="1" applyProtection="1">
      <protection hidden="1"/>
    </xf>
    <xf numFmtId="39" fontId="0" fillId="0" borderId="0" xfId="1" applyNumberFormat="1" applyFont="1" applyProtection="1">
      <protection hidden="1"/>
    </xf>
    <xf numFmtId="0" fontId="0" fillId="0" borderId="0" xfId="0" applyBorder="1" applyAlignment="1" applyProtection="1">
      <protection hidden="1"/>
    </xf>
    <xf numFmtId="164" fontId="23" fillId="0" borderId="0" xfId="0" applyNumberFormat="1" applyFont="1" applyBorder="1" applyAlignment="1" applyProtection="1">
      <protection hidden="1"/>
    </xf>
    <xf numFmtId="4" fontId="0" fillId="0" borderId="0" xfId="0" applyNumberFormat="1" applyAlignment="1" applyProtection="1">
      <alignment horizontal="right"/>
      <protection hidden="1"/>
    </xf>
    <xf numFmtId="9" fontId="0" fillId="0" borderId="0" xfId="0" applyNumberFormat="1" applyBorder="1" applyAlignment="1" applyProtection="1">
      <alignment horizontal="center"/>
      <protection hidden="1"/>
    </xf>
    <xf numFmtId="0" fontId="13" fillId="0" borderId="6" xfId="0" applyFont="1" applyBorder="1" applyAlignment="1" applyProtection="1">
      <protection hidden="1"/>
    </xf>
    <xf numFmtId="164" fontId="23" fillId="0" borderId="2" xfId="0" applyNumberFormat="1" applyFont="1" applyBorder="1" applyAlignment="1" applyProtection="1">
      <protection hidden="1"/>
    </xf>
    <xf numFmtId="0" fontId="0" fillId="0" borderId="0" xfId="0" applyBorder="1" applyProtection="1">
      <protection hidden="1"/>
    </xf>
    <xf numFmtId="4" fontId="0" fillId="0" borderId="0" xfId="0" applyNumberFormat="1" applyBorder="1" applyProtection="1">
      <protection hidden="1"/>
    </xf>
    <xf numFmtId="0" fontId="8" fillId="0" borderId="10" xfId="0" applyFont="1" applyBorder="1" applyAlignment="1" applyProtection="1">
      <protection hidden="1"/>
    </xf>
    <xf numFmtId="39" fontId="9" fillId="0" borderId="0" xfId="1" applyNumberFormat="1" applyFont="1" applyBorder="1" applyProtection="1">
      <protection hidden="1"/>
    </xf>
    <xf numFmtId="0" fontId="8" fillId="0" borderId="8" xfId="0" applyFont="1" applyBorder="1" applyAlignment="1" applyProtection="1">
      <protection hidden="1"/>
    </xf>
    <xf numFmtId="0" fontId="0" fillId="0" borderId="8" xfId="0" applyBorder="1" applyProtection="1">
      <protection hidden="1"/>
    </xf>
    <xf numFmtId="4" fontId="0" fillId="0" borderId="8" xfId="0" applyNumberFormat="1" applyBorder="1" applyProtection="1">
      <protection hidden="1"/>
    </xf>
    <xf numFmtId="4" fontId="0" fillId="0" borderId="1" xfId="0" applyNumberFormat="1" applyBorder="1" applyProtection="1">
      <protection hidden="1"/>
    </xf>
    <xf numFmtId="4" fontId="0" fillId="0" borderId="1" xfId="1" applyNumberFormat="1" applyFont="1" applyBorder="1" applyProtection="1">
      <protection hidden="1"/>
    </xf>
    <xf numFmtId="39" fontId="8" fillId="0" borderId="1" xfId="1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wrapText="1"/>
      <protection hidden="1"/>
    </xf>
    <xf numFmtId="0" fontId="8" fillId="0" borderId="0" xfId="0" applyFont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4" fontId="8" fillId="0" borderId="5" xfId="0" applyNumberFormat="1" applyFont="1" applyBorder="1" applyAlignment="1" applyProtection="1">
      <alignment horizontal="center" vertical="center" wrapText="1"/>
      <protection hidden="1"/>
    </xf>
    <xf numFmtId="4" fontId="8" fillId="0" borderId="7" xfId="0" applyNumberFormat="1" applyFont="1" applyBorder="1" applyAlignment="1" applyProtection="1">
      <alignment horizontal="center" vertical="center" wrapText="1"/>
      <protection hidden="1"/>
    </xf>
    <xf numFmtId="4" fontId="8" fillId="0" borderId="14" xfId="0" applyNumberFormat="1" applyFont="1" applyFill="1" applyBorder="1" applyAlignment="1" applyProtection="1">
      <alignment horizontal="center" vertical="center" wrapText="1"/>
      <protection hidden="1"/>
    </xf>
    <xf numFmtId="4" fontId="8" fillId="0" borderId="7" xfId="1" applyNumberFormat="1" applyFont="1" applyBorder="1" applyAlignment="1" applyProtection="1">
      <alignment horizontal="center" wrapText="1"/>
      <protection hidden="1"/>
    </xf>
    <xf numFmtId="9" fontId="8" fillId="0" borderId="14" xfId="5" applyFont="1" applyFill="1" applyBorder="1" applyAlignment="1" applyProtection="1">
      <alignment horizontal="center" vertical="center" wrapText="1"/>
      <protection hidden="1"/>
    </xf>
    <xf numFmtId="9" fontId="8" fillId="0" borderId="7" xfId="5" applyFont="1" applyBorder="1" applyAlignment="1" applyProtection="1">
      <alignment horizontal="center" wrapText="1"/>
      <protection hidden="1"/>
    </xf>
    <xf numFmtId="4" fontId="8" fillId="0" borderId="0" xfId="1" applyNumberFormat="1" applyFont="1" applyBorder="1" applyAlignment="1" applyProtection="1">
      <alignment horizontal="center" wrapText="1"/>
      <protection hidden="1"/>
    </xf>
    <xf numFmtId="39" fontId="8" fillId="0" borderId="11" xfId="1" applyNumberFormat="1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8" fillId="0" borderId="0" xfId="0" applyFont="1" applyBorder="1" applyProtection="1">
      <protection hidden="1"/>
    </xf>
    <xf numFmtId="164" fontId="0" fillId="0" borderId="0" xfId="4" applyNumberFormat="1" applyFont="1" applyFill="1" applyBorder="1" applyAlignment="1" applyProtection="1">
      <protection hidden="1"/>
    </xf>
    <xf numFmtId="164" fontId="0" fillId="0" borderId="5" xfId="4" applyNumberFormat="1" applyFont="1" applyFill="1" applyBorder="1" applyAlignment="1" applyProtection="1">
      <protection hidden="1"/>
    </xf>
    <xf numFmtId="4" fontId="0" fillId="0" borderId="4" xfId="0" applyNumberFormat="1" applyBorder="1" applyProtection="1">
      <protection hidden="1"/>
    </xf>
    <xf numFmtId="165" fontId="12" fillId="0" borderId="4" xfId="1" applyNumberFormat="1" applyFont="1" applyBorder="1" applyAlignment="1" applyProtection="1">
      <alignment horizontal="center"/>
      <protection hidden="1"/>
    </xf>
    <xf numFmtId="9" fontId="12" fillId="0" borderId="4" xfId="5" applyFont="1" applyFill="1" applyBorder="1" applyAlignment="1" applyProtection="1">
      <alignment horizontal="center"/>
      <protection hidden="1"/>
    </xf>
    <xf numFmtId="4" fontId="0" fillId="0" borderId="0" xfId="1" applyNumberFormat="1" applyFont="1" applyBorder="1" applyProtection="1">
      <protection hidden="1"/>
    </xf>
    <xf numFmtId="39" fontId="0" fillId="0" borderId="0" xfId="1" applyNumberFormat="1" applyFont="1" applyBorder="1" applyProtection="1">
      <protection hidden="1"/>
    </xf>
    <xf numFmtId="0" fontId="0" fillId="3" borderId="0" xfId="0" applyFill="1" applyBorder="1" applyProtection="1">
      <protection hidden="1"/>
    </xf>
    <xf numFmtId="9" fontId="0" fillId="0" borderId="0" xfId="5" applyFont="1" applyBorder="1" applyAlignment="1" applyProtection="1">
      <alignment horizontal="center"/>
      <protection hidden="1"/>
    </xf>
    <xf numFmtId="9" fontId="0" fillId="0" borderId="4" xfId="5" applyFont="1" applyBorder="1" applyAlignment="1" applyProtection="1">
      <alignment horizontal="center"/>
      <protection hidden="1"/>
    </xf>
    <xf numFmtId="165" fontId="14" fillId="0" borderId="5" xfId="1" applyNumberFormat="1" applyFont="1" applyFill="1" applyBorder="1" applyAlignment="1" applyProtection="1">
      <alignment horizontal="right"/>
      <protection hidden="1"/>
    </xf>
    <xf numFmtId="43" fontId="14" fillId="0" borderId="4" xfId="1" applyFont="1" applyBorder="1" applyAlignment="1" applyProtection="1">
      <alignment horizontal="right"/>
      <protection hidden="1"/>
    </xf>
    <xf numFmtId="43" fontId="14" fillId="0" borderId="4" xfId="1" applyFont="1" applyFill="1" applyBorder="1" applyAlignment="1" applyProtection="1">
      <alignment horizontal="right"/>
      <protection hidden="1"/>
    </xf>
    <xf numFmtId="165" fontId="14" fillId="0" borderId="4" xfId="1" applyNumberFormat="1" applyFont="1" applyFill="1" applyBorder="1" applyAlignment="1" applyProtection="1">
      <alignment horizontal="right"/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164" fontId="14" fillId="0" borderId="0" xfId="4" applyNumberFormat="1" applyFont="1" applyFill="1" applyBorder="1" applyAlignment="1" applyProtection="1">
      <protection hidden="1"/>
    </xf>
    <xf numFmtId="164" fontId="14" fillId="0" borderId="5" xfId="4" applyNumberFormat="1" applyFont="1" applyFill="1" applyBorder="1" applyAlignment="1" applyProtection="1">
      <protection hidden="1"/>
    </xf>
    <xf numFmtId="165" fontId="14" fillId="0" borderId="4" xfId="1" applyNumberFormat="1" applyFont="1" applyFill="1" applyBorder="1" applyProtection="1">
      <protection hidden="1"/>
    </xf>
    <xf numFmtId="164" fontId="0" fillId="0" borderId="0" xfId="4" applyNumberFormat="1" applyFont="1" applyFill="1" applyBorder="1" applyAlignment="1" applyProtection="1">
      <alignment horizontal="left"/>
      <protection hidden="1"/>
    </xf>
    <xf numFmtId="43" fontId="14" fillId="0" borderId="4" xfId="1" applyFont="1" applyBorder="1" applyProtection="1">
      <protection hidden="1"/>
    </xf>
    <xf numFmtId="165" fontId="14" fillId="0" borderId="4" xfId="1" applyNumberFormat="1" applyFont="1" applyBorder="1" applyProtection="1">
      <protection hidden="1"/>
    </xf>
    <xf numFmtId="9" fontId="0" fillId="0" borderId="0" xfId="5" applyFont="1" applyFill="1" applyBorder="1" applyAlignment="1" applyProtection="1">
      <alignment horizontal="center"/>
      <protection hidden="1"/>
    </xf>
    <xf numFmtId="9" fontId="0" fillId="0" borderId="4" xfId="5" applyFont="1" applyFill="1" applyBorder="1" applyAlignment="1" applyProtection="1">
      <alignment horizontal="center"/>
      <protection hidden="1"/>
    </xf>
    <xf numFmtId="164" fontId="19" fillId="0" borderId="5" xfId="4" applyNumberFormat="1" applyFont="1" applyFill="1" applyBorder="1" applyProtection="1">
      <protection hidden="1"/>
    </xf>
    <xf numFmtId="164" fontId="19" fillId="0" borderId="0" xfId="4" applyNumberFormat="1" applyFont="1" applyFill="1" applyBorder="1" applyProtection="1">
      <protection hidden="1"/>
    </xf>
    <xf numFmtId="164" fontId="19" fillId="0" borderId="17" xfId="4" applyNumberFormat="1" applyFont="1" applyFill="1" applyBorder="1" applyProtection="1">
      <protection hidden="1"/>
    </xf>
    <xf numFmtId="4" fontId="0" fillId="0" borderId="0" xfId="1" applyNumberFormat="1" applyFont="1" applyFill="1" applyBorder="1" applyProtection="1">
      <protection hidden="1"/>
    </xf>
    <xf numFmtId="0" fontId="0" fillId="0" borderId="0" xfId="0" applyFill="1" applyProtection="1">
      <protection hidden="1"/>
    </xf>
    <xf numFmtId="164" fontId="14" fillId="0" borderId="0" xfId="4" applyNumberFormat="1" applyFont="1" applyFill="1" applyBorder="1" applyAlignment="1" applyProtection="1">
      <alignment horizontal="right"/>
      <protection hidden="1"/>
    </xf>
    <xf numFmtId="164" fontId="14" fillId="0" borderId="5" xfId="4" applyNumberFormat="1" applyFont="1" applyFill="1" applyBorder="1" applyAlignment="1" applyProtection="1">
      <alignment horizontal="right"/>
      <protection hidden="1"/>
    </xf>
    <xf numFmtId="9" fontId="19" fillId="0" borderId="5" xfId="5" applyFont="1" applyFill="1" applyBorder="1" applyProtection="1">
      <protection hidden="1"/>
    </xf>
    <xf numFmtId="44" fontId="19" fillId="0" borderId="4" xfId="4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4" fontId="5" fillId="0" borderId="5" xfId="0" applyNumberFormat="1" applyFont="1" applyFill="1" applyBorder="1" applyProtection="1">
      <protection hidden="1"/>
    </xf>
    <xf numFmtId="4" fontId="5" fillId="0" borderId="0" xfId="0" applyNumberFormat="1" applyFont="1" applyFill="1" applyBorder="1" applyProtection="1">
      <protection hidden="1"/>
    </xf>
    <xf numFmtId="4" fontId="5" fillId="0" borderId="4" xfId="0" applyNumberFormat="1" applyFont="1" applyFill="1" applyBorder="1" applyProtection="1">
      <protection hidden="1"/>
    </xf>
    <xf numFmtId="4" fontId="5" fillId="0" borderId="5" xfId="1" applyNumberFormat="1" applyFont="1" applyFill="1" applyBorder="1" applyProtection="1">
      <protection hidden="1"/>
    </xf>
    <xf numFmtId="4" fontId="5" fillId="0" borderId="4" xfId="1" applyNumberFormat="1" applyFont="1" applyFill="1" applyBorder="1" applyProtection="1">
      <protection hidden="1"/>
    </xf>
    <xf numFmtId="3" fontId="5" fillId="0" borderId="0" xfId="1" applyNumberFormat="1" applyFont="1" applyFill="1" applyBorder="1" applyProtection="1">
      <protection hidden="1"/>
    </xf>
    <xf numFmtId="4" fontId="5" fillId="0" borderId="0" xfId="1" applyNumberFormat="1" applyFont="1" applyFill="1" applyBorder="1" applyProtection="1">
      <protection hidden="1"/>
    </xf>
    <xf numFmtId="164" fontId="5" fillId="0" borderId="0" xfId="1" applyNumberFormat="1" applyFont="1" applyFill="1" applyBorder="1" applyProtection="1">
      <protection hidden="1"/>
    </xf>
    <xf numFmtId="0" fontId="5" fillId="0" borderId="0" xfId="0" applyFont="1" applyFill="1" applyProtection="1">
      <protection hidden="1"/>
    </xf>
    <xf numFmtId="164" fontId="46" fillId="0" borderId="5" xfId="4" applyNumberFormat="1" applyFont="1" applyFill="1" applyBorder="1" applyProtection="1">
      <protection hidden="1"/>
    </xf>
    <xf numFmtId="164" fontId="43" fillId="0" borderId="5" xfId="4" applyNumberFormat="1" applyFont="1" applyFill="1" applyBorder="1" applyProtection="1">
      <protection hidden="1"/>
    </xf>
    <xf numFmtId="164" fontId="19" fillId="0" borderId="4" xfId="4" applyNumberFormat="1" applyFont="1" applyFill="1" applyBorder="1" applyProtection="1">
      <protection hidden="1"/>
    </xf>
    <xf numFmtId="0" fontId="5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44" fontId="5" fillId="0" borderId="4" xfId="4" applyFont="1" applyFill="1" applyBorder="1" applyProtection="1">
      <protection hidden="1"/>
    </xf>
    <xf numFmtId="4" fontId="0" fillId="0" borderId="5" xfId="0" applyNumberFormat="1" applyBorder="1" applyProtection="1">
      <protection hidden="1"/>
    </xf>
    <xf numFmtId="4" fontId="0" fillId="0" borderId="5" xfId="1" applyNumberFormat="1" applyFont="1" applyBorder="1" applyProtection="1">
      <protection hidden="1"/>
    </xf>
    <xf numFmtId="4" fontId="0" fillId="0" borderId="4" xfId="1" applyNumberFormat="1" applyFont="1" applyBorder="1" applyProtection="1">
      <protection hidden="1"/>
    </xf>
    <xf numFmtId="164" fontId="0" fillId="0" borderId="0" xfId="1" applyNumberFormat="1" applyFont="1" applyBorder="1" applyProtection="1">
      <protection hidden="1"/>
    </xf>
    <xf numFmtId="4" fontId="0" fillId="0" borderId="4" xfId="1" applyNumberFormat="1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164" fontId="19" fillId="0" borderId="4" xfId="1" applyNumberFormat="1" applyFont="1" applyFill="1" applyBorder="1" applyProtection="1">
      <protection hidden="1"/>
    </xf>
    <xf numFmtId="4" fontId="19" fillId="0" borderId="4" xfId="1" applyNumberFormat="1" applyFont="1" applyFill="1" applyBorder="1" applyProtection="1">
      <protection hidden="1"/>
    </xf>
    <xf numFmtId="0" fontId="8" fillId="0" borderId="8" xfId="0" applyFont="1" applyBorder="1" applyProtection="1">
      <protection hidden="1"/>
    </xf>
    <xf numFmtId="4" fontId="8" fillId="0" borderId="8" xfId="0" applyNumberFormat="1" applyFont="1" applyBorder="1" applyProtection="1">
      <protection hidden="1"/>
    </xf>
    <xf numFmtId="4" fontId="8" fillId="0" borderId="1" xfId="0" applyNumberFormat="1" applyFont="1" applyBorder="1" applyProtection="1">
      <protection hidden="1"/>
    </xf>
    <xf numFmtId="4" fontId="8" fillId="0" borderId="1" xfId="1" applyNumberFormat="1" applyFont="1" applyBorder="1" applyProtection="1">
      <protection hidden="1"/>
    </xf>
    <xf numFmtId="164" fontId="8" fillId="0" borderId="1" xfId="1" applyNumberFormat="1" applyFont="1" applyBorder="1" applyProtection="1">
      <protection hidden="1"/>
    </xf>
    <xf numFmtId="0" fontId="8" fillId="0" borderId="0" xfId="0" applyFont="1" applyProtection="1">
      <protection hidden="1"/>
    </xf>
    <xf numFmtId="4" fontId="7" fillId="0" borderId="3" xfId="0" applyNumberFormat="1" applyFont="1" applyBorder="1" applyProtection="1">
      <protection hidden="1"/>
    </xf>
    <xf numFmtId="4" fontId="7" fillId="0" borderId="7" xfId="0" applyNumberFormat="1" applyFont="1" applyBorder="1" applyProtection="1">
      <protection hidden="1"/>
    </xf>
    <xf numFmtId="3" fontId="7" fillId="0" borderId="7" xfId="1" applyNumberFormat="1" applyFont="1" applyBorder="1" applyProtection="1">
      <protection hidden="1"/>
    </xf>
    <xf numFmtId="4" fontId="4" fillId="0" borderId="4" xfId="1" applyNumberFormat="1" applyFont="1" applyBorder="1" applyProtection="1">
      <protection hidden="1"/>
    </xf>
    <xf numFmtId="4" fontId="7" fillId="0" borderId="0" xfId="0" applyNumberFormat="1" applyFont="1" applyBorder="1" applyProtection="1">
      <protection hidden="1"/>
    </xf>
    <xf numFmtId="4" fontId="7" fillId="0" borderId="4" xfId="0" applyNumberFormat="1" applyFont="1" applyBorder="1" applyProtection="1">
      <protection hidden="1"/>
    </xf>
    <xf numFmtId="3" fontId="7" fillId="0" borderId="4" xfId="1" applyNumberFormat="1" applyFont="1" applyBorder="1" applyProtection="1">
      <protection hidden="1"/>
    </xf>
    <xf numFmtId="4" fontId="4" fillId="0" borderId="0" xfId="1" applyNumberFormat="1" applyFont="1" applyBorder="1" applyProtection="1">
      <protection hidden="1"/>
    </xf>
    <xf numFmtId="164" fontId="4" fillId="0" borderId="0" xfId="1" applyNumberFormat="1" applyFont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4" fontId="7" fillId="0" borderId="4" xfId="0" applyNumberFormat="1" applyFont="1" applyFill="1" applyBorder="1" applyProtection="1">
      <protection hidden="1"/>
    </xf>
    <xf numFmtId="3" fontId="48" fillId="0" borderId="9" xfId="1" applyNumberFormat="1" applyFont="1" applyFill="1" applyBorder="1" applyProtection="1">
      <protection hidden="1"/>
    </xf>
    <xf numFmtId="3" fontId="48" fillId="0" borderId="4" xfId="1" applyNumberFormat="1" applyFont="1" applyFill="1" applyBorder="1" applyProtection="1">
      <protection hidden="1"/>
    </xf>
    <xf numFmtId="0" fontId="5" fillId="0" borderId="2" xfId="0" applyFont="1" applyFill="1" applyBorder="1" applyProtection="1">
      <protection hidden="1"/>
    </xf>
    <xf numFmtId="0" fontId="7" fillId="0" borderId="2" xfId="0" applyFont="1" applyFill="1" applyBorder="1" applyProtection="1">
      <protection hidden="1"/>
    </xf>
    <xf numFmtId="4" fontId="7" fillId="0" borderId="9" xfId="0" applyNumberFormat="1" applyFont="1" applyFill="1" applyBorder="1" applyProtection="1">
      <protection hidden="1"/>
    </xf>
    <xf numFmtId="4" fontId="31" fillId="0" borderId="6" xfId="0" applyNumberFormat="1" applyFont="1" applyFill="1" applyBorder="1" applyProtection="1">
      <protection hidden="1"/>
    </xf>
    <xf numFmtId="164" fontId="31" fillId="0" borderId="9" xfId="4" applyNumberFormat="1" applyFont="1" applyFill="1" applyBorder="1" applyProtection="1">
      <protection hidden="1"/>
    </xf>
    <xf numFmtId="164" fontId="31" fillId="0" borderId="6" xfId="4" applyNumberFormat="1" applyFont="1" applyFill="1" applyBorder="1" applyProtection="1">
      <protection hidden="1"/>
    </xf>
    <xf numFmtId="4" fontId="31" fillId="0" borderId="0" xfId="1" applyNumberFormat="1" applyFont="1" applyFill="1" applyBorder="1" applyProtection="1">
      <protection hidden="1"/>
    </xf>
    <xf numFmtId="164" fontId="31" fillId="0" borderId="2" xfId="4" applyNumberFormat="1" applyFont="1" applyFill="1" applyBorder="1" applyProtection="1">
      <protection hidden="1"/>
    </xf>
    <xf numFmtId="0" fontId="8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3" fontId="0" fillId="0" borderId="1" xfId="1" applyNumberFormat="1" applyFont="1" applyBorder="1" applyProtection="1">
      <protection hidden="1"/>
    </xf>
    <xf numFmtId="3" fontId="0" fillId="0" borderId="8" xfId="1" applyNumberFormat="1" applyFont="1" applyBorder="1" applyProtection="1">
      <protection hidden="1"/>
    </xf>
    <xf numFmtId="164" fontId="0" fillId="0" borderId="1" xfId="1" applyNumberFormat="1" applyFont="1" applyBorder="1" applyProtection="1">
      <protection hidden="1"/>
    </xf>
    <xf numFmtId="0" fontId="0" fillId="0" borderId="11" xfId="0" applyBorder="1" applyProtection="1">
      <protection hidden="1"/>
    </xf>
    <xf numFmtId="4" fontId="0" fillId="0" borderId="7" xfId="0" applyNumberFormat="1" applyBorder="1" applyProtection="1">
      <protection hidden="1"/>
    </xf>
    <xf numFmtId="3" fontId="0" fillId="0" borderId="7" xfId="1" applyNumberFormat="1" applyFont="1" applyBorder="1" applyProtection="1">
      <protection hidden="1"/>
    </xf>
    <xf numFmtId="3" fontId="0" fillId="0" borderId="4" xfId="1" applyNumberFormat="1" applyFont="1" applyBorder="1" applyProtection="1">
      <protection hidden="1"/>
    </xf>
    <xf numFmtId="0" fontId="5" fillId="0" borderId="10" xfId="0" applyFont="1" applyFill="1" applyBorder="1" applyProtection="1">
      <protection hidden="1"/>
    </xf>
    <xf numFmtId="4" fontId="5" fillId="0" borderId="9" xfId="0" applyNumberFormat="1" applyFont="1" applyFill="1" applyBorder="1" applyProtection="1">
      <protection hidden="1"/>
    </xf>
    <xf numFmtId="4" fontId="5" fillId="0" borderId="3" xfId="0" applyNumberFormat="1" applyFont="1" applyFill="1" applyBorder="1" applyProtection="1">
      <protection hidden="1"/>
    </xf>
    <xf numFmtId="4" fontId="5" fillId="0" borderId="6" xfId="0" applyNumberFormat="1" applyFont="1" applyFill="1" applyBorder="1" applyProtection="1">
      <protection hidden="1"/>
    </xf>
    <xf numFmtId="164" fontId="19" fillId="0" borderId="9" xfId="4" applyNumberFormat="1" applyFont="1" applyFill="1" applyBorder="1" applyProtection="1">
      <protection hidden="1"/>
    </xf>
    <xf numFmtId="164" fontId="19" fillId="0" borderId="6" xfId="4" applyNumberFormat="1" applyFont="1" applyFill="1" applyBorder="1" applyProtection="1">
      <protection hidden="1"/>
    </xf>
    <xf numFmtId="164" fontId="19" fillId="0" borderId="2" xfId="4" applyNumberFormat="1" applyFont="1" applyFill="1" applyBorder="1" applyProtection="1">
      <protection hidden="1"/>
    </xf>
    <xf numFmtId="0" fontId="15" fillId="0" borderId="11" xfId="0" applyFont="1" applyBorder="1" applyProtection="1">
      <protection hidden="1"/>
    </xf>
    <xf numFmtId="4" fontId="24" fillId="0" borderId="0" xfId="0" applyNumberFormat="1" applyFont="1" applyBorder="1" applyProtection="1">
      <protection hidden="1"/>
    </xf>
    <xf numFmtId="4" fontId="24" fillId="0" borderId="7" xfId="0" applyNumberFormat="1" applyFont="1" applyBorder="1" applyProtection="1">
      <protection hidden="1"/>
    </xf>
    <xf numFmtId="3" fontId="24" fillId="0" borderId="7" xfId="1" applyNumberFormat="1" applyFont="1" applyBorder="1" applyProtection="1">
      <protection hidden="1"/>
    </xf>
    <xf numFmtId="4" fontId="15" fillId="0" borderId="0" xfId="1" applyNumberFormat="1" applyFont="1" applyBorder="1" applyProtection="1">
      <protection hidden="1"/>
    </xf>
    <xf numFmtId="164" fontId="15" fillId="0" borderId="0" xfId="1" applyNumberFormat="1" applyFont="1" applyBorder="1" applyProtection="1">
      <protection hidden="1"/>
    </xf>
    <xf numFmtId="0" fontId="17" fillId="0" borderId="0" xfId="0" applyFont="1" applyFill="1" applyProtection="1">
      <protection hidden="1"/>
    </xf>
    <xf numFmtId="4" fontId="5" fillId="0" borderId="12" xfId="0" applyNumberFormat="1" applyFont="1" applyFill="1" applyBorder="1" applyProtection="1">
      <protection hidden="1"/>
    </xf>
    <xf numFmtId="4" fontId="18" fillId="0" borderId="6" xfId="0" applyNumberFormat="1" applyFont="1" applyFill="1" applyBorder="1" applyProtection="1">
      <protection hidden="1"/>
    </xf>
    <xf numFmtId="164" fontId="0" fillId="0" borderId="8" xfId="1" applyNumberFormat="1" applyFont="1" applyBorder="1" applyProtection="1">
      <protection hidden="1"/>
    </xf>
    <xf numFmtId="4" fontId="0" fillId="0" borderId="3" xfId="0" applyNumberFormat="1" applyBorder="1" applyProtection="1">
      <protection hidden="1"/>
    </xf>
    <xf numFmtId="3" fontId="0" fillId="0" borderId="5" xfId="1" applyNumberFormat="1" applyFont="1" applyBorder="1" applyProtection="1">
      <protection hidden="1"/>
    </xf>
    <xf numFmtId="3" fontId="0" fillId="0" borderId="14" xfId="1" applyNumberFormat="1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4" fontId="0" fillId="0" borderId="5" xfId="0" applyNumberFormat="1" applyFont="1" applyBorder="1" applyProtection="1">
      <protection hidden="1"/>
    </xf>
    <xf numFmtId="4" fontId="0" fillId="0" borderId="0" xfId="0" applyNumberFormat="1" applyFont="1" applyBorder="1" applyProtection="1">
      <protection hidden="1"/>
    </xf>
    <xf numFmtId="4" fontId="0" fillId="0" borderId="4" xfId="0" applyNumberFormat="1" applyFont="1" applyBorder="1" applyProtection="1">
      <protection hidden="1"/>
    </xf>
    <xf numFmtId="164" fontId="20" fillId="0" borderId="5" xfId="4" applyNumberFormat="1" applyFont="1" applyBorder="1" applyProtection="1">
      <protection hidden="1"/>
    </xf>
    <xf numFmtId="164" fontId="20" fillId="0" borderId="4" xfId="4" applyNumberFormat="1" applyFont="1" applyBorder="1" applyProtection="1">
      <protection hidden="1"/>
    </xf>
    <xf numFmtId="44" fontId="20" fillId="0" borderId="0" xfId="4" applyFont="1" applyBorder="1" applyProtection="1">
      <protection hidden="1"/>
    </xf>
    <xf numFmtId="164" fontId="21" fillId="0" borderId="0" xfId="4" applyNumberFormat="1" applyFont="1" applyBorder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164" fontId="0" fillId="0" borderId="4" xfId="4" applyNumberFormat="1" applyFont="1" applyFill="1" applyBorder="1" applyProtection="1">
      <protection hidden="1"/>
    </xf>
    <xf numFmtId="3" fontId="0" fillId="0" borderId="4" xfId="1" applyNumberFormat="1" applyFont="1" applyFill="1" applyBorder="1" applyProtection="1">
      <protection hidden="1"/>
    </xf>
    <xf numFmtId="0" fontId="15" fillId="0" borderId="0" xfId="0" applyFont="1" applyBorder="1" applyProtection="1">
      <protection hidden="1"/>
    </xf>
    <xf numFmtId="4" fontId="24" fillId="0" borderId="4" xfId="0" applyNumberFormat="1" applyFont="1" applyBorder="1" applyProtection="1">
      <protection hidden="1"/>
    </xf>
    <xf numFmtId="164" fontId="24" fillId="0" borderId="4" xfId="4" applyNumberFormat="1" applyFont="1" applyFill="1" applyBorder="1" applyProtection="1">
      <protection hidden="1"/>
    </xf>
    <xf numFmtId="4" fontId="24" fillId="0" borderId="0" xfId="1" applyNumberFormat="1" applyFont="1" applyBorder="1" applyProtection="1">
      <protection hidden="1"/>
    </xf>
    <xf numFmtId="164" fontId="26" fillId="0" borderId="0" xfId="4" applyNumberFormat="1" applyFont="1" applyBorder="1" applyProtection="1">
      <protection hidden="1"/>
    </xf>
    <xf numFmtId="0" fontId="15" fillId="0" borderId="0" xfId="0" applyFont="1" applyProtection="1">
      <protection hidden="1"/>
    </xf>
    <xf numFmtId="0" fontId="25" fillId="0" borderId="0" xfId="0" applyFont="1" applyFill="1" applyBorder="1" applyAlignment="1" applyProtection="1">
      <alignment horizontal="left"/>
      <protection hidden="1"/>
    </xf>
    <xf numFmtId="0" fontId="25" fillId="0" borderId="5" xfId="0" applyFont="1" applyFill="1" applyBorder="1" applyAlignment="1" applyProtection="1">
      <alignment horizontal="left"/>
      <protection hidden="1"/>
    </xf>
    <xf numFmtId="4" fontId="24" fillId="0" borderId="0" xfId="0" applyNumberFormat="1" applyFont="1" applyFill="1" applyBorder="1" applyProtection="1">
      <protection hidden="1"/>
    </xf>
    <xf numFmtId="4" fontId="24" fillId="0" borderId="4" xfId="0" applyNumberFormat="1" applyFont="1" applyFill="1" applyBorder="1" applyProtection="1">
      <protection hidden="1"/>
    </xf>
    <xf numFmtId="164" fontId="24" fillId="0" borderId="5" xfId="4" applyNumberFormat="1" applyFont="1" applyFill="1" applyBorder="1" applyProtection="1">
      <protection hidden="1"/>
    </xf>
    <xf numFmtId="4" fontId="24" fillId="0" borderId="0" xfId="1" applyNumberFormat="1" applyFont="1" applyFill="1" applyBorder="1" applyProtection="1">
      <protection hidden="1"/>
    </xf>
    <xf numFmtId="164" fontId="26" fillId="0" borderId="0" xfId="4" applyNumberFormat="1" applyFont="1" applyFill="1" applyBorder="1" applyProtection="1">
      <protection hidden="1"/>
    </xf>
    <xf numFmtId="4" fontId="8" fillId="0" borderId="0" xfId="0" applyNumberFormat="1" applyFont="1" applyBorder="1" applyProtection="1">
      <protection hidden="1"/>
    </xf>
    <xf numFmtId="4" fontId="8" fillId="0" borderId="4" xfId="0" applyNumberFormat="1" applyFont="1" applyBorder="1" applyProtection="1">
      <protection hidden="1"/>
    </xf>
    <xf numFmtId="3" fontId="7" fillId="0" borderId="4" xfId="1" applyNumberFormat="1" applyFont="1" applyFill="1" applyBorder="1" applyProtection="1">
      <protection hidden="1"/>
    </xf>
    <xf numFmtId="49" fontId="25" fillId="0" borderId="0" xfId="0" applyNumberFormat="1" applyFont="1" applyFill="1" applyBorder="1" applyAlignment="1" applyProtection="1">
      <protection hidden="1"/>
    </xf>
    <xf numFmtId="0" fontId="25" fillId="0" borderId="0" xfId="0" applyFont="1" applyFill="1" applyBorder="1" applyAlignment="1" applyProtection="1">
      <protection hidden="1"/>
    </xf>
    <xf numFmtId="0" fontId="25" fillId="0" borderId="5" xfId="0" applyFont="1" applyFill="1" applyBorder="1" applyAlignment="1" applyProtection="1">
      <protection hidden="1"/>
    </xf>
    <xf numFmtId="4" fontId="8" fillId="0" borderId="0" xfId="0" applyNumberFormat="1" applyFont="1" applyFill="1" applyBorder="1" applyProtection="1">
      <protection hidden="1"/>
    </xf>
    <xf numFmtId="4" fontId="8" fillId="0" borderId="4" xfId="0" applyNumberFormat="1" applyFont="1" applyFill="1" applyBorder="1" applyProtection="1">
      <protection hidden="1"/>
    </xf>
    <xf numFmtId="164" fontId="20" fillId="0" borderId="0" xfId="4" applyNumberFormat="1" applyFont="1" applyBorder="1" applyProtection="1">
      <protection hidden="1"/>
    </xf>
    <xf numFmtId="164" fontId="20" fillId="0" borderId="14" xfId="4" applyNumberFormat="1" applyFont="1" applyBorder="1" applyProtection="1">
      <protection hidden="1"/>
    </xf>
    <xf numFmtId="3" fontId="7" fillId="0" borderId="5" xfId="1" applyNumberFormat="1" applyFont="1" applyFill="1" applyBorder="1" applyProtection="1">
      <protection hidden="1"/>
    </xf>
    <xf numFmtId="4" fontId="4" fillId="0" borderId="0" xfId="1" applyNumberFormat="1" applyFont="1" applyFill="1" applyBorder="1" applyProtection="1">
      <protection hidden="1"/>
    </xf>
    <xf numFmtId="164" fontId="4" fillId="0" borderId="0" xfId="1" applyNumberFormat="1" applyFont="1" applyFill="1" applyBorder="1" applyProtection="1">
      <protection hidden="1"/>
    </xf>
    <xf numFmtId="0" fontId="7" fillId="0" borderId="0" xfId="0" applyFont="1" applyBorder="1" applyProtection="1">
      <protection hidden="1"/>
    </xf>
    <xf numFmtId="4" fontId="7" fillId="0" borderId="5" xfId="0" applyNumberFormat="1" applyFont="1" applyBorder="1" applyProtection="1">
      <protection hidden="1"/>
    </xf>
    <xf numFmtId="164" fontId="7" fillId="0" borderId="5" xfId="4" applyNumberFormat="1" applyFont="1" applyBorder="1" applyProtection="1">
      <protection hidden="1"/>
    </xf>
    <xf numFmtId="164" fontId="7" fillId="0" borderId="4" xfId="4" applyNumberFormat="1" applyFont="1" applyBorder="1" applyProtection="1">
      <protection hidden="1"/>
    </xf>
    <xf numFmtId="4" fontId="7" fillId="0" borderId="0" xfId="1" applyNumberFormat="1" applyFont="1" applyBorder="1" applyProtection="1">
      <protection hidden="1"/>
    </xf>
    <xf numFmtId="0" fontId="5" fillId="0" borderId="0" xfId="0" applyFont="1" applyProtection="1">
      <protection hidden="1"/>
    </xf>
    <xf numFmtId="44" fontId="7" fillId="0" borderId="5" xfId="4" applyFont="1" applyBorder="1" applyProtection="1">
      <protection hidden="1"/>
    </xf>
    <xf numFmtId="44" fontId="7" fillId="0" borderId="4" xfId="4" applyFont="1" applyBorder="1" applyProtection="1">
      <protection hidden="1"/>
    </xf>
    <xf numFmtId="164" fontId="7" fillId="0" borderId="0" xfId="1" applyNumberFormat="1" applyFont="1" applyBorder="1" applyProtection="1">
      <protection hidden="1"/>
    </xf>
    <xf numFmtId="4" fontId="5" fillId="0" borderId="10" xfId="0" applyNumberFormat="1" applyFont="1" applyFill="1" applyBorder="1" applyProtection="1">
      <protection hidden="1"/>
    </xf>
    <xf numFmtId="4" fontId="5" fillId="0" borderId="13" xfId="0" applyNumberFormat="1" applyFont="1" applyFill="1" applyBorder="1" applyProtection="1">
      <protection hidden="1"/>
    </xf>
    <xf numFmtId="164" fontId="20" fillId="0" borderId="5" xfId="4" applyNumberFormat="1" applyFont="1" applyFill="1" applyBorder="1" applyProtection="1">
      <protection hidden="1"/>
    </xf>
    <xf numFmtId="164" fontId="20" fillId="0" borderId="4" xfId="4" applyNumberFormat="1" applyFont="1" applyFill="1" applyBorder="1" applyProtection="1">
      <protection hidden="1"/>
    </xf>
    <xf numFmtId="44" fontId="20" fillId="0" borderId="0" xfId="4" applyFont="1" applyFill="1" applyBorder="1" applyProtection="1">
      <protection hidden="1"/>
    </xf>
    <xf numFmtId="164" fontId="21" fillId="0" borderId="0" xfId="4" applyNumberFormat="1" applyFont="1" applyFill="1" applyBorder="1" applyProtection="1">
      <protection hidden="1"/>
    </xf>
    <xf numFmtId="4" fontId="0" fillId="0" borderId="5" xfId="0" applyNumberFormat="1" applyFill="1" applyBorder="1" applyProtection="1">
      <protection hidden="1"/>
    </xf>
    <xf numFmtId="4" fontId="0" fillId="0" borderId="0" xfId="0" applyNumberFormat="1" applyFill="1" applyBorder="1" applyProtection="1">
      <protection hidden="1"/>
    </xf>
    <xf numFmtId="4" fontId="0" fillId="0" borderId="4" xfId="0" applyNumberFormat="1" applyFill="1" applyBorder="1" applyProtection="1">
      <protection hidden="1"/>
    </xf>
    <xf numFmtId="3" fontId="0" fillId="0" borderId="7" xfId="1" applyNumberFormat="1" applyFont="1" applyFill="1" applyBorder="1" applyProtection="1">
      <protection hidden="1"/>
    </xf>
    <xf numFmtId="39" fontId="0" fillId="0" borderId="11" xfId="1" applyNumberFormat="1" applyFont="1" applyFill="1" applyBorder="1" applyProtection="1">
      <protection hidden="1"/>
    </xf>
    <xf numFmtId="39" fontId="0" fillId="0" borderId="0" xfId="1" applyNumberFormat="1" applyFont="1" applyFill="1" applyBorder="1" applyProtection="1">
      <protection hidden="1"/>
    </xf>
    <xf numFmtId="4" fontId="11" fillId="0" borderId="0" xfId="0" applyNumberFormat="1" applyFont="1" applyFill="1" applyBorder="1" applyProtection="1">
      <protection hidden="1"/>
    </xf>
    <xf numFmtId="4" fontId="11" fillId="0" borderId="4" xfId="0" applyNumberFormat="1" applyFont="1" applyFill="1" applyBorder="1" applyProtection="1">
      <protection hidden="1"/>
    </xf>
    <xf numFmtId="3" fontId="20" fillId="0" borderId="5" xfId="4" applyNumberFormat="1" applyFont="1" applyBorder="1" applyProtection="1">
      <protection hidden="1"/>
    </xf>
    <xf numFmtId="3" fontId="20" fillId="0" borderId="4" xfId="4" applyNumberFormat="1" applyFont="1" applyBorder="1" applyProtection="1">
      <protection hidden="1"/>
    </xf>
    <xf numFmtId="49" fontId="24" fillId="0" borderId="0" xfId="0" applyNumberFormat="1" applyFont="1" applyFill="1" applyBorder="1" applyProtection="1">
      <protection hidden="1"/>
    </xf>
    <xf numFmtId="0" fontId="24" fillId="0" borderId="0" xfId="0" applyFont="1" applyFill="1" applyBorder="1" applyProtection="1">
      <protection hidden="1"/>
    </xf>
    <xf numFmtId="4" fontId="24" fillId="0" borderId="5" xfId="0" applyNumberFormat="1" applyFont="1" applyFill="1" applyBorder="1" applyProtection="1">
      <protection hidden="1"/>
    </xf>
    <xf numFmtId="3" fontId="24" fillId="0" borderId="4" xfId="1" applyNumberFormat="1" applyFont="1" applyFill="1" applyBorder="1" applyProtection="1">
      <protection hidden="1"/>
    </xf>
    <xf numFmtId="4" fontId="15" fillId="0" borderId="0" xfId="1" applyNumberFormat="1" applyFont="1" applyFill="1" applyBorder="1" applyProtection="1">
      <protection hidden="1"/>
    </xf>
    <xf numFmtId="39" fontId="15" fillId="0" borderId="0" xfId="1" applyNumberFormat="1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4" fontId="6" fillId="0" borderId="4" xfId="0" applyNumberFormat="1" applyFont="1" applyFill="1" applyBorder="1" applyProtection="1">
      <protection hidden="1"/>
    </xf>
    <xf numFmtId="3" fontId="48" fillId="0" borderId="5" xfId="1" applyNumberFormat="1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164" fontId="7" fillId="0" borderId="5" xfId="4" applyNumberFormat="1" applyFont="1" applyFill="1" applyBorder="1" applyProtection="1">
      <protection hidden="1"/>
    </xf>
    <xf numFmtId="164" fontId="7" fillId="0" borderId="4" xfId="4" applyNumberFormat="1" applyFont="1" applyFill="1" applyBorder="1" applyProtection="1">
      <protection hidden="1"/>
    </xf>
    <xf numFmtId="4" fontId="7" fillId="0" borderId="0" xfId="1" applyNumberFormat="1" applyFont="1" applyFill="1" applyBorder="1" applyProtection="1">
      <protection hidden="1"/>
    </xf>
    <xf numFmtId="164" fontId="7" fillId="0" borderId="0" xfId="4" applyNumberFormat="1" applyFont="1" applyFill="1" applyBorder="1" applyProtection="1">
      <protection hidden="1"/>
    </xf>
    <xf numFmtId="39" fontId="7" fillId="0" borderId="0" xfId="1" applyNumberFormat="1" applyFont="1" applyFill="1" applyBorder="1" applyProtection="1">
      <protection hidden="1"/>
    </xf>
    <xf numFmtId="0" fontId="0" fillId="0" borderId="10" xfId="0" applyFill="1" applyBorder="1" applyProtection="1">
      <protection hidden="1"/>
    </xf>
    <xf numFmtId="4" fontId="0" fillId="0" borderId="12" xfId="0" applyNumberFormat="1" applyFill="1" applyBorder="1" applyProtection="1">
      <protection hidden="1"/>
    </xf>
    <xf numFmtId="4" fontId="0" fillId="0" borderId="10" xfId="0" applyNumberFormat="1" applyFill="1" applyBorder="1" applyProtection="1">
      <protection hidden="1"/>
    </xf>
    <xf numFmtId="4" fontId="0" fillId="0" borderId="13" xfId="0" applyNumberFormat="1" applyFill="1" applyBorder="1" applyProtection="1">
      <protection hidden="1"/>
    </xf>
    <xf numFmtId="164" fontId="20" fillId="0" borderId="12" xfId="4" applyNumberFormat="1" applyFont="1" applyBorder="1" applyProtection="1">
      <protection hidden="1"/>
    </xf>
    <xf numFmtId="164" fontId="20" fillId="0" borderId="10" xfId="4" applyNumberFormat="1" applyFont="1" applyBorder="1" applyProtection="1">
      <protection hidden="1"/>
    </xf>
    <xf numFmtId="0" fontId="5" fillId="0" borderId="1" xfId="0" applyFont="1" applyFill="1" applyBorder="1" applyProtection="1">
      <protection hidden="1"/>
    </xf>
    <xf numFmtId="0" fontId="0" fillId="0" borderId="1" xfId="0" applyFill="1" applyBorder="1" applyProtection="1">
      <protection hidden="1"/>
    </xf>
    <xf numFmtId="4" fontId="5" fillId="0" borderId="15" xfId="0" applyNumberFormat="1" applyFont="1" applyFill="1" applyBorder="1" applyProtection="1">
      <protection hidden="1"/>
    </xf>
    <xf numFmtId="4" fontId="5" fillId="0" borderId="16" xfId="0" applyNumberFormat="1" applyFont="1" applyFill="1" applyBorder="1" applyProtection="1">
      <protection hidden="1"/>
    </xf>
    <xf numFmtId="3" fontId="19" fillId="0" borderId="15" xfId="1" applyNumberFormat="1" applyFont="1" applyFill="1" applyBorder="1" applyProtection="1">
      <protection hidden="1"/>
    </xf>
    <xf numFmtId="3" fontId="19" fillId="0" borderId="16" xfId="1" applyNumberFormat="1" applyFont="1" applyFill="1" applyBorder="1" applyProtection="1">
      <protection hidden="1"/>
    </xf>
    <xf numFmtId="4" fontId="19" fillId="0" borderId="1" xfId="1" applyNumberFormat="1" applyFont="1" applyFill="1" applyBorder="1" applyProtection="1">
      <protection hidden="1"/>
    </xf>
    <xf numFmtId="164" fontId="19" fillId="0" borderId="1" xfId="4" applyNumberFormat="1" applyFont="1" applyFill="1" applyBorder="1" applyProtection="1">
      <protection hidden="1"/>
    </xf>
    <xf numFmtId="0" fontId="17" fillId="0" borderId="0" xfId="0" applyFont="1" applyBorder="1" applyProtection="1">
      <protection hidden="1"/>
    </xf>
    <xf numFmtId="0" fontId="24" fillId="0" borderId="0" xfId="0" applyFont="1" applyBorder="1" applyProtection="1">
      <protection hidden="1"/>
    </xf>
    <xf numFmtId="4" fontId="24" fillId="0" borderId="5" xfId="0" applyNumberFormat="1" applyFont="1" applyBorder="1" applyProtection="1">
      <protection hidden="1"/>
    </xf>
    <xf numFmtId="3" fontId="30" fillId="0" borderId="5" xfId="1" applyNumberFormat="1" applyFont="1" applyBorder="1" applyProtection="1">
      <protection hidden="1"/>
    </xf>
    <xf numFmtId="3" fontId="30" fillId="0" borderId="0" xfId="1" applyNumberFormat="1" applyFont="1" applyBorder="1" applyProtection="1">
      <protection hidden="1"/>
    </xf>
    <xf numFmtId="4" fontId="30" fillId="0" borderId="0" xfId="1" applyNumberFormat="1" applyFont="1" applyBorder="1" applyProtection="1">
      <protection hidden="1"/>
    </xf>
    <xf numFmtId="164" fontId="30" fillId="0" borderId="0" xfId="4" applyNumberFormat="1" applyFont="1" applyBorder="1" applyProtection="1">
      <protection hidden="1"/>
    </xf>
    <xf numFmtId="9" fontId="0" fillId="0" borderId="0" xfId="5" applyFont="1" applyBorder="1" applyProtection="1">
      <protection hidden="1"/>
    </xf>
    <xf numFmtId="166" fontId="0" fillId="2" borderId="0" xfId="5" applyNumberFormat="1" applyFont="1" applyFill="1" applyBorder="1" applyProtection="1">
      <protection hidden="1"/>
    </xf>
    <xf numFmtId="9" fontId="0" fillId="0" borderId="0" xfId="5" applyFont="1" applyFill="1" applyBorder="1" applyProtection="1">
      <protection hidden="1"/>
    </xf>
    <xf numFmtId="4" fontId="0" fillId="0" borderId="5" xfId="5" applyNumberFormat="1" applyFont="1" applyBorder="1" applyProtection="1">
      <protection hidden="1"/>
    </xf>
    <xf numFmtId="4" fontId="0" fillId="0" borderId="0" xfId="5" applyNumberFormat="1" applyFont="1" applyBorder="1" applyProtection="1">
      <protection hidden="1"/>
    </xf>
    <xf numFmtId="4" fontId="0" fillId="0" borderId="4" xfId="5" applyNumberFormat="1" applyFont="1" applyBorder="1" applyProtection="1">
      <protection hidden="1"/>
    </xf>
    <xf numFmtId="3" fontId="19" fillId="0" borderId="18" xfId="1" applyNumberFormat="1" applyFont="1" applyBorder="1" applyProtection="1">
      <protection hidden="1"/>
    </xf>
    <xf numFmtId="3" fontId="19" fillId="0" borderId="19" xfId="1" applyNumberFormat="1" applyFont="1" applyBorder="1" applyProtection="1">
      <protection hidden="1"/>
    </xf>
    <xf numFmtId="4" fontId="19" fillId="0" borderId="19" xfId="1" applyNumberFormat="1" applyFont="1" applyBorder="1" applyProtection="1">
      <protection hidden="1"/>
    </xf>
    <xf numFmtId="164" fontId="19" fillId="0" borderId="19" xfId="4" applyNumberFormat="1" applyFont="1" applyBorder="1" applyProtection="1">
      <protection hidden="1"/>
    </xf>
    <xf numFmtId="0" fontId="5" fillId="0" borderId="2" xfId="0" applyFont="1" applyBorder="1" applyProtection="1">
      <protection hidden="1"/>
    </xf>
    <xf numFmtId="0" fontId="0" fillId="0" borderId="2" xfId="0" applyBorder="1" applyProtection="1">
      <protection hidden="1"/>
    </xf>
    <xf numFmtId="4" fontId="0" fillId="0" borderId="9" xfId="0" applyNumberFormat="1" applyBorder="1" applyProtection="1">
      <protection hidden="1"/>
    </xf>
    <xf numFmtId="4" fontId="0" fillId="0" borderId="6" xfId="0" applyNumberFormat="1" applyBorder="1" applyProtection="1">
      <protection hidden="1"/>
    </xf>
    <xf numFmtId="164" fontId="19" fillId="0" borderId="9" xfId="4" applyNumberFormat="1" applyFont="1" applyBorder="1" applyProtection="1">
      <protection hidden="1"/>
    </xf>
    <xf numFmtId="164" fontId="19" fillId="0" borderId="6" xfId="4" applyNumberFormat="1" applyFont="1" applyBorder="1" applyProtection="1">
      <protection hidden="1"/>
    </xf>
    <xf numFmtId="164" fontId="19" fillId="0" borderId="0" xfId="4" applyNumberFormat="1" applyFont="1" applyBorder="1" applyProtection="1">
      <protection hidden="1"/>
    </xf>
    <xf numFmtId="164" fontId="19" fillId="0" borderId="20" xfId="4" applyNumberFormat="1" applyFont="1" applyBorder="1" applyProtection="1">
      <protection hidden="1"/>
    </xf>
    <xf numFmtId="4" fontId="5" fillId="0" borderId="0" xfId="1" applyNumberFormat="1" applyFont="1" applyBorder="1" applyProtection="1">
      <protection hidden="1"/>
    </xf>
    <xf numFmtId="39" fontId="5" fillId="0" borderId="0" xfId="1" applyNumberFormat="1" applyFont="1" applyBorder="1" applyProtection="1">
      <protection hidden="1"/>
    </xf>
    <xf numFmtId="9" fontId="12" fillId="3" borderId="5" xfId="5" applyFont="1" applyFill="1" applyBorder="1" applyAlignment="1" applyProtection="1">
      <alignment horizontal="center"/>
      <protection locked="0" hidden="1"/>
    </xf>
    <xf numFmtId="9" fontId="12" fillId="3" borderId="0" xfId="5" applyFont="1" applyFill="1" applyBorder="1" applyAlignment="1" applyProtection="1">
      <alignment horizontal="center"/>
      <protection locked="0" hidden="1"/>
    </xf>
    <xf numFmtId="9" fontId="12" fillId="3" borderId="5" xfId="5" applyFont="1" applyFill="1" applyBorder="1" applyAlignment="1" applyProtection="1">
      <alignment horizontal="center" wrapText="1"/>
      <protection locked="0" hidden="1"/>
    </xf>
    <xf numFmtId="164" fontId="29" fillId="3" borderId="5" xfId="4" applyNumberFormat="1" applyFont="1" applyFill="1" applyBorder="1" applyAlignment="1" applyProtection="1">
      <protection locked="0" hidden="1"/>
    </xf>
    <xf numFmtId="9" fontId="29" fillId="3" borderId="5" xfId="5" applyFont="1" applyFill="1" applyBorder="1" applyAlignment="1" applyProtection="1">
      <protection locked="0" hidden="1"/>
    </xf>
    <xf numFmtId="0" fontId="0" fillId="3" borderId="0" xfId="0" applyFill="1" applyBorder="1" applyProtection="1">
      <protection locked="0" hidden="1"/>
    </xf>
    <xf numFmtId="0" fontId="12" fillId="3" borderId="0" xfId="0" applyFont="1" applyFill="1" applyBorder="1" applyProtection="1">
      <protection locked="0" hidden="1"/>
    </xf>
    <xf numFmtId="165" fontId="14" fillId="0" borderId="0" xfId="1" applyNumberFormat="1" applyFont="1" applyFill="1" applyBorder="1" applyProtection="1">
      <protection locked="0" hidden="1"/>
    </xf>
    <xf numFmtId="165" fontId="14" fillId="0" borderId="21" xfId="1" applyNumberFormat="1" applyFont="1" applyFill="1" applyBorder="1" applyAlignment="1" applyProtection="1">
      <alignment horizontal="right"/>
      <protection locked="0" hidden="1"/>
    </xf>
    <xf numFmtId="165" fontId="14" fillId="0" borderId="21" xfId="1" applyNumberFormat="1" applyFont="1" applyFill="1" applyBorder="1" applyProtection="1">
      <protection locked="0" hidden="1"/>
    </xf>
    <xf numFmtId="165" fontId="14" fillId="0" borderId="5" xfId="1" applyNumberFormat="1" applyFont="1" applyFill="1" applyBorder="1" applyProtection="1">
      <protection locked="0" hidden="1"/>
    </xf>
    <xf numFmtId="3" fontId="7" fillId="3" borderId="14" xfId="1" applyNumberFormat="1" applyFont="1" applyFill="1" applyBorder="1" applyProtection="1">
      <protection locked="0" hidden="1"/>
    </xf>
    <xf numFmtId="3" fontId="7" fillId="3" borderId="5" xfId="1" applyNumberFormat="1" applyFont="1" applyFill="1" applyBorder="1" applyProtection="1">
      <protection locked="0" hidden="1"/>
    </xf>
    <xf numFmtId="3" fontId="0" fillId="3" borderId="14" xfId="1" applyNumberFormat="1" applyFont="1" applyFill="1" applyBorder="1" applyProtection="1">
      <protection locked="0" hidden="1"/>
    </xf>
    <xf numFmtId="3" fontId="24" fillId="3" borderId="14" xfId="1" applyNumberFormat="1" applyFont="1" applyFill="1" applyBorder="1" applyProtection="1">
      <protection locked="0" hidden="1"/>
    </xf>
    <xf numFmtId="3" fontId="0" fillId="3" borderId="5" xfId="1" applyNumberFormat="1" applyFont="1" applyFill="1" applyBorder="1" applyProtection="1">
      <protection locked="0" hidden="1"/>
    </xf>
    <xf numFmtId="3" fontId="0" fillId="0" borderId="5" xfId="1" applyNumberFormat="1" applyFont="1" applyFill="1" applyBorder="1" applyProtection="1">
      <protection locked="0" hidden="1"/>
    </xf>
    <xf numFmtId="3" fontId="0" fillId="0" borderId="9" xfId="1" applyNumberFormat="1" applyFont="1" applyFill="1" applyBorder="1" applyProtection="1">
      <protection locked="0" hidden="1"/>
    </xf>
    <xf numFmtId="164" fontId="0" fillId="3" borderId="5" xfId="4" applyNumberFormat="1" applyFont="1" applyFill="1" applyBorder="1" applyProtection="1">
      <protection locked="0" hidden="1"/>
    </xf>
    <xf numFmtId="164" fontId="24" fillId="3" borderId="5" xfId="4" applyNumberFormat="1" applyFont="1" applyFill="1" applyBorder="1" applyProtection="1">
      <protection locked="0" hidden="1"/>
    </xf>
    <xf numFmtId="3" fontId="7" fillId="3" borderId="9" xfId="1" applyNumberFormat="1" applyFont="1" applyFill="1" applyBorder="1" applyProtection="1">
      <protection locked="0" hidden="1"/>
    </xf>
    <xf numFmtId="0" fontId="25" fillId="3" borderId="0" xfId="0" applyFont="1" applyFill="1" applyBorder="1" applyAlignment="1" applyProtection="1">
      <protection locked="0" hidden="1"/>
    </xf>
    <xf numFmtId="49" fontId="25" fillId="3" borderId="0" xfId="0" applyNumberFormat="1" applyFont="1" applyFill="1" applyBorder="1" applyAlignment="1" applyProtection="1">
      <protection locked="0" hidden="1"/>
    </xf>
    <xf numFmtId="0" fontId="25" fillId="3" borderId="5" xfId="0" applyFont="1" applyFill="1" applyBorder="1" applyAlignment="1" applyProtection="1">
      <protection locked="0" hidden="1"/>
    </xf>
    <xf numFmtId="0" fontId="24" fillId="3" borderId="0" xfId="0" applyFont="1" applyFill="1" applyBorder="1" applyProtection="1">
      <protection locked="0" hidden="1"/>
    </xf>
    <xf numFmtId="3" fontId="24" fillId="3" borderId="5" xfId="1" applyNumberFormat="1" applyFont="1" applyFill="1" applyBorder="1" applyProtection="1">
      <protection locked="0" hidden="1"/>
    </xf>
    <xf numFmtId="0" fontId="0" fillId="0" borderId="0" xfId="0" applyFill="1" applyBorder="1" applyProtection="1">
      <protection locked="0" hidden="1"/>
    </xf>
    <xf numFmtId="0" fontId="10" fillId="0" borderId="0" xfId="0" applyFont="1" applyAlignment="1" applyProtection="1">
      <protection hidden="1"/>
    </xf>
    <xf numFmtId="49" fontId="10" fillId="0" borderId="0" xfId="0" applyNumberFormat="1" applyFont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protection hidden="1"/>
    </xf>
    <xf numFmtId="44" fontId="13" fillId="0" borderId="0" xfId="0" applyNumberFormat="1" applyFont="1" applyFill="1" applyBorder="1" applyAlignment="1" applyProtection="1">
      <alignment horizontal="center"/>
      <protection hidden="1"/>
    </xf>
    <xf numFmtId="39" fontId="0" fillId="0" borderId="0" xfId="3" applyNumberFormat="1" applyFont="1" applyProtection="1">
      <protection hidden="1"/>
    </xf>
    <xf numFmtId="164" fontId="23" fillId="0" borderId="0" xfId="0" applyNumberFormat="1" applyFont="1" applyFill="1" applyBorder="1" applyAlignment="1" applyProtection="1">
      <protection hidden="1"/>
    </xf>
    <xf numFmtId="164" fontId="23" fillId="0" borderId="0" xfId="4" applyNumberFormat="1" applyFont="1" applyFill="1" applyBorder="1" applyAlignment="1" applyProtection="1">
      <alignment horizontal="center"/>
      <protection hidden="1"/>
    </xf>
    <xf numFmtId="37" fontId="0" fillId="0" borderId="0" xfId="4" applyNumberFormat="1" applyFont="1" applyFill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39" fontId="9" fillId="0" borderId="0" xfId="3" applyNumberFormat="1" applyFont="1" applyBorder="1" applyProtection="1">
      <protection hidden="1"/>
    </xf>
    <xf numFmtId="0" fontId="8" fillId="0" borderId="8" xfId="0" applyFont="1" applyBorder="1" applyAlignment="1" applyProtection="1">
      <alignment horizontal="left"/>
      <protection hidden="1"/>
    </xf>
    <xf numFmtId="4" fontId="0" fillId="0" borderId="1" xfId="3" applyNumberFormat="1" applyFont="1" applyBorder="1" applyProtection="1">
      <protection hidden="1"/>
    </xf>
    <xf numFmtId="39" fontId="8" fillId="0" borderId="1" xfId="3" applyNumberFormat="1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 wrapText="1"/>
      <protection hidden="1"/>
    </xf>
    <xf numFmtId="4" fontId="8" fillId="0" borderId="7" xfId="3" applyNumberFormat="1" applyFont="1" applyBorder="1" applyAlignment="1" applyProtection="1">
      <alignment horizontal="center" wrapText="1"/>
      <protection hidden="1"/>
    </xf>
    <xf numFmtId="9" fontId="8" fillId="0" borderId="14" xfId="7" applyFont="1" applyFill="1" applyBorder="1" applyAlignment="1" applyProtection="1">
      <alignment horizontal="center" vertical="center" wrapText="1"/>
      <protection hidden="1"/>
    </xf>
    <xf numFmtId="9" fontId="8" fillId="0" borderId="7" xfId="7" applyFont="1" applyBorder="1" applyAlignment="1" applyProtection="1">
      <alignment horizontal="center" wrapText="1"/>
      <protection hidden="1"/>
    </xf>
    <xf numFmtId="4" fontId="8" fillId="0" borderId="0" xfId="3" applyNumberFormat="1" applyFont="1" applyBorder="1" applyAlignment="1" applyProtection="1">
      <alignment horizontal="center" wrapText="1"/>
      <protection hidden="1"/>
    </xf>
    <xf numFmtId="39" fontId="8" fillId="0" borderId="11" xfId="3" applyNumberFormat="1" applyFont="1" applyBorder="1" applyAlignment="1" applyProtection="1">
      <alignment horizontal="center" wrapText="1"/>
      <protection hidden="1"/>
    </xf>
    <xf numFmtId="165" fontId="12" fillId="0" borderId="4" xfId="3" applyNumberFormat="1" applyFont="1" applyBorder="1" applyAlignment="1" applyProtection="1">
      <alignment horizontal="center"/>
      <protection hidden="1"/>
    </xf>
    <xf numFmtId="9" fontId="12" fillId="0" borderId="4" xfId="7" applyFont="1" applyFill="1" applyBorder="1" applyAlignment="1" applyProtection="1">
      <alignment horizontal="center"/>
      <protection hidden="1"/>
    </xf>
    <xf numFmtId="4" fontId="0" fillId="0" borderId="0" xfId="3" applyNumberFormat="1" applyFont="1" applyBorder="1" applyProtection="1">
      <protection hidden="1"/>
    </xf>
    <xf numFmtId="39" fontId="0" fillId="0" borderId="0" xfId="3" applyNumberFormat="1" applyFont="1" applyBorder="1" applyProtection="1">
      <protection hidden="1"/>
    </xf>
    <xf numFmtId="9" fontId="0" fillId="0" borderId="0" xfId="7" applyFont="1" applyBorder="1" applyAlignment="1" applyProtection="1">
      <alignment horizontal="center"/>
      <protection hidden="1"/>
    </xf>
    <xf numFmtId="9" fontId="0" fillId="0" borderId="4" xfId="7" applyFont="1" applyBorder="1" applyAlignment="1" applyProtection="1">
      <alignment horizontal="center"/>
      <protection hidden="1"/>
    </xf>
    <xf numFmtId="165" fontId="14" fillId="0" borderId="5" xfId="3" applyNumberFormat="1" applyFont="1" applyFill="1" applyBorder="1" applyAlignment="1" applyProtection="1">
      <alignment horizontal="right"/>
      <protection hidden="1"/>
    </xf>
    <xf numFmtId="43" fontId="14" fillId="0" borderId="4" xfId="3" applyFont="1" applyBorder="1" applyAlignment="1" applyProtection="1">
      <alignment horizontal="right"/>
      <protection hidden="1"/>
    </xf>
    <xf numFmtId="43" fontId="14" fillId="0" borderId="4" xfId="3" applyFont="1" applyFill="1" applyBorder="1" applyAlignment="1" applyProtection="1">
      <alignment horizontal="right"/>
      <protection hidden="1"/>
    </xf>
    <xf numFmtId="165" fontId="14" fillId="0" borderId="4" xfId="3" applyNumberFormat="1" applyFont="1" applyFill="1" applyBorder="1" applyAlignment="1" applyProtection="1">
      <alignment horizontal="right"/>
      <protection hidden="1"/>
    </xf>
    <xf numFmtId="165" fontId="14" fillId="0" borderId="4" xfId="3" applyNumberFormat="1" applyFont="1" applyFill="1" applyBorder="1" applyProtection="1">
      <protection hidden="1"/>
    </xf>
    <xf numFmtId="43" fontId="14" fillId="0" borderId="4" xfId="3" applyFont="1" applyBorder="1" applyProtection="1">
      <protection hidden="1"/>
    </xf>
    <xf numFmtId="165" fontId="14" fillId="0" borderId="4" xfId="3" applyNumberFormat="1" applyFont="1" applyBorder="1" applyProtection="1">
      <protection hidden="1"/>
    </xf>
    <xf numFmtId="9" fontId="0" fillId="0" borderId="0" xfId="7" applyFont="1" applyFill="1" applyBorder="1" applyAlignment="1" applyProtection="1">
      <alignment horizontal="center"/>
      <protection hidden="1"/>
    </xf>
    <xf numFmtId="9" fontId="0" fillId="0" borderId="4" xfId="7" applyFont="1" applyFill="1" applyBorder="1" applyAlignment="1" applyProtection="1">
      <alignment horizontal="center"/>
      <protection hidden="1"/>
    </xf>
    <xf numFmtId="4" fontId="0" fillId="0" borderId="0" xfId="3" applyNumberFormat="1" applyFont="1" applyFill="1" applyBorder="1" applyProtection="1">
      <protection hidden="1"/>
    </xf>
    <xf numFmtId="9" fontId="19" fillId="0" borderId="5" xfId="7" applyFont="1" applyFill="1" applyBorder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164" fontId="45" fillId="0" borderId="5" xfId="4" applyNumberFormat="1" applyFont="1" applyFill="1" applyBorder="1" applyProtection="1">
      <protection hidden="1"/>
    </xf>
    <xf numFmtId="9" fontId="38" fillId="0" borderId="0" xfId="7" applyFont="1" applyFill="1" applyBorder="1" applyAlignment="1" applyProtection="1">
      <alignment horizontal="center"/>
      <protection hidden="1"/>
    </xf>
    <xf numFmtId="9" fontId="38" fillId="0" borderId="4" xfId="7" applyFont="1" applyFill="1" applyBorder="1" applyAlignment="1" applyProtection="1">
      <alignment horizontal="center"/>
      <protection hidden="1"/>
    </xf>
    <xf numFmtId="164" fontId="42" fillId="0" borderId="5" xfId="4" applyNumberFormat="1" applyFont="1" applyFill="1" applyBorder="1" applyProtection="1">
      <protection hidden="1"/>
    </xf>
    <xf numFmtId="164" fontId="42" fillId="0" borderId="0" xfId="4" applyNumberFormat="1" applyFont="1" applyFill="1" applyBorder="1" applyProtection="1">
      <protection hidden="1"/>
    </xf>
    <xf numFmtId="4" fontId="23" fillId="0" borderId="0" xfId="3" applyNumberFormat="1" applyFont="1" applyFill="1" applyBorder="1" applyProtection="1">
      <protection hidden="1"/>
    </xf>
    <xf numFmtId="164" fontId="39" fillId="0" borderId="0" xfId="4" applyNumberFormat="1" applyFont="1" applyFill="1" applyBorder="1" applyProtection="1">
      <protection hidden="1"/>
    </xf>
    <xf numFmtId="0" fontId="23" fillId="0" borderId="0" xfId="0" applyFont="1" applyFill="1" applyProtection="1">
      <protection hidden="1"/>
    </xf>
    <xf numFmtId="164" fontId="45" fillId="0" borderId="0" xfId="4" applyNumberFormat="1" applyFont="1" applyFill="1" applyBorder="1" applyProtection="1">
      <protection hidden="1"/>
    </xf>
    <xf numFmtId="0" fontId="8" fillId="0" borderId="0" xfId="0" applyFont="1" applyBorder="1" applyAlignment="1" applyProtection="1">
      <alignment horizontal="left"/>
      <protection hidden="1"/>
    </xf>
    <xf numFmtId="4" fontId="5" fillId="0" borderId="5" xfId="3" applyNumberFormat="1" applyFont="1" applyFill="1" applyBorder="1" applyProtection="1">
      <protection hidden="1"/>
    </xf>
    <xf numFmtId="4" fontId="5" fillId="0" borderId="4" xfId="3" applyNumberFormat="1" applyFont="1" applyFill="1" applyBorder="1" applyProtection="1">
      <protection hidden="1"/>
    </xf>
    <xf numFmtId="4" fontId="5" fillId="0" borderId="0" xfId="3" applyNumberFormat="1" applyFont="1" applyFill="1" applyBorder="1" applyProtection="1">
      <protection hidden="1"/>
    </xf>
    <xf numFmtId="164" fontId="5" fillId="0" borderId="0" xfId="3" applyNumberFormat="1" applyFont="1" applyFill="1" applyBorder="1" applyProtection="1">
      <protection hidden="1"/>
    </xf>
    <xf numFmtId="4" fontId="0" fillId="0" borderId="5" xfId="3" applyNumberFormat="1" applyFont="1" applyBorder="1" applyProtection="1">
      <protection hidden="1"/>
    </xf>
    <xf numFmtId="4" fontId="0" fillId="0" borderId="4" xfId="3" applyNumberFormat="1" applyFont="1" applyBorder="1" applyProtection="1">
      <protection hidden="1"/>
    </xf>
    <xf numFmtId="164" fontId="0" fillId="0" borderId="0" xfId="3" applyNumberFormat="1" applyFont="1" applyBorder="1" applyProtection="1">
      <protection hidden="1"/>
    </xf>
    <xf numFmtId="164" fontId="1" fillId="0" borderId="5" xfId="4" applyNumberFormat="1" applyFont="1" applyFill="1" applyBorder="1" applyAlignment="1" applyProtection="1">
      <protection hidden="1"/>
    </xf>
    <xf numFmtId="0" fontId="45" fillId="0" borderId="0" xfId="0" applyFont="1" applyFill="1" applyBorder="1" applyAlignment="1" applyProtection="1">
      <protection hidden="1"/>
    </xf>
    <xf numFmtId="164" fontId="42" fillId="0" borderId="4" xfId="4" applyNumberFormat="1" applyFont="1" applyFill="1" applyBorder="1" applyProtection="1">
      <protection hidden="1"/>
    </xf>
    <xf numFmtId="4" fontId="0" fillId="0" borderId="4" xfId="3" applyNumberFormat="1" applyFont="1" applyFill="1" applyBorder="1" applyProtection="1">
      <protection hidden="1"/>
    </xf>
    <xf numFmtId="0" fontId="40" fillId="0" borderId="0" xfId="0" applyFont="1" applyFill="1" applyBorder="1" applyAlignment="1" applyProtection="1">
      <protection hidden="1"/>
    </xf>
    <xf numFmtId="4" fontId="19" fillId="0" borderId="4" xfId="3" applyNumberFormat="1" applyFont="1" applyFill="1" applyBorder="1" applyProtection="1">
      <protection hidden="1"/>
    </xf>
    <xf numFmtId="164" fontId="19" fillId="0" borderId="0" xfId="3" applyNumberFormat="1" applyFont="1" applyFill="1" applyBorder="1" applyProtection="1">
      <protection hidden="1"/>
    </xf>
    <xf numFmtId="4" fontId="19" fillId="0" borderId="0" xfId="3" applyNumberFormat="1" applyFont="1" applyFill="1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4" fontId="5" fillId="0" borderId="0" xfId="3" applyNumberFormat="1" applyFont="1" applyBorder="1" applyProtection="1">
      <protection hidden="1"/>
    </xf>
    <xf numFmtId="39" fontId="5" fillId="0" borderId="0" xfId="3" applyNumberFormat="1" applyFont="1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9" fontId="29" fillId="3" borderId="5" xfId="7" applyFont="1" applyFill="1" applyBorder="1" applyAlignment="1" applyProtection="1">
      <protection locked="0" hidden="1"/>
    </xf>
    <xf numFmtId="9" fontId="12" fillId="3" borderId="5" xfId="7" applyFont="1" applyFill="1" applyBorder="1" applyAlignment="1" applyProtection="1">
      <alignment horizontal="center" wrapText="1"/>
      <protection locked="0" hidden="1"/>
    </xf>
    <xf numFmtId="9" fontId="12" fillId="3" borderId="0" xfId="7" applyFont="1" applyFill="1" applyBorder="1" applyAlignment="1" applyProtection="1">
      <alignment horizontal="center"/>
      <protection locked="0" hidden="1"/>
    </xf>
    <xf numFmtId="9" fontId="12" fillId="3" borderId="5" xfId="7" applyFont="1" applyFill="1" applyBorder="1" applyAlignment="1" applyProtection="1">
      <alignment horizontal="center"/>
      <protection locked="0" hidden="1"/>
    </xf>
    <xf numFmtId="165" fontId="14" fillId="0" borderId="0" xfId="3" applyNumberFormat="1" applyFont="1" applyFill="1" applyBorder="1" applyProtection="1">
      <protection locked="0" hidden="1"/>
    </xf>
    <xf numFmtId="165" fontId="14" fillId="0" borderId="21" xfId="3" applyNumberFormat="1" applyFont="1" applyFill="1" applyBorder="1" applyAlignment="1" applyProtection="1">
      <alignment horizontal="right"/>
      <protection locked="0" hidden="1"/>
    </xf>
    <xf numFmtId="165" fontId="14" fillId="0" borderId="21" xfId="3" applyNumberFormat="1" applyFont="1" applyFill="1" applyBorder="1" applyProtection="1">
      <protection locked="0" hidden="1"/>
    </xf>
    <xf numFmtId="165" fontId="14" fillId="0" borderId="5" xfId="3" applyNumberFormat="1" applyFont="1" applyFill="1" applyBorder="1" applyProtection="1">
      <protection locked="0" hidden="1"/>
    </xf>
    <xf numFmtId="39" fontId="1" fillId="0" borderId="0" xfId="1" applyNumberFormat="1" applyFont="1" applyProtection="1">
      <protection hidden="1"/>
    </xf>
    <xf numFmtId="0" fontId="5" fillId="0" borderId="8" xfId="0" applyFont="1" applyBorder="1" applyProtection="1">
      <protection hidden="1"/>
    </xf>
    <xf numFmtId="4" fontId="5" fillId="0" borderId="8" xfId="0" applyNumberFormat="1" applyFont="1" applyBorder="1" applyProtection="1">
      <protection hidden="1"/>
    </xf>
    <xf numFmtId="4" fontId="5" fillId="0" borderId="1" xfId="0" applyNumberFormat="1" applyFont="1" applyBorder="1" applyProtection="1">
      <protection hidden="1"/>
    </xf>
    <xf numFmtId="4" fontId="5" fillId="0" borderId="1" xfId="1" applyNumberFormat="1" applyFont="1" applyBorder="1" applyProtection="1">
      <protection hidden="1"/>
    </xf>
    <xf numFmtId="164" fontId="5" fillId="0" borderId="1" xfId="1" applyNumberFormat="1" applyFont="1" applyBorder="1" applyProtection="1">
      <protection hidden="1"/>
    </xf>
    <xf numFmtId="164" fontId="1" fillId="0" borderId="0" xfId="1" applyNumberFormat="1" applyFont="1" applyBorder="1" applyProtection="1">
      <protection hidden="1"/>
    </xf>
    <xf numFmtId="4" fontId="30" fillId="0" borderId="6" xfId="0" applyNumberFormat="1" applyFont="1" applyFill="1" applyBorder="1" applyProtection="1">
      <protection hidden="1"/>
    </xf>
    <xf numFmtId="164" fontId="30" fillId="0" borderId="9" xfId="4" applyNumberFormat="1" applyFont="1" applyFill="1" applyBorder="1" applyProtection="1">
      <protection hidden="1"/>
    </xf>
    <xf numFmtId="164" fontId="30" fillId="0" borderId="6" xfId="4" applyNumberFormat="1" applyFont="1" applyFill="1" applyBorder="1" applyProtection="1">
      <protection hidden="1"/>
    </xf>
    <xf numFmtId="4" fontId="30" fillId="0" borderId="0" xfId="1" applyNumberFormat="1" applyFont="1" applyFill="1" applyBorder="1" applyProtection="1">
      <protection hidden="1"/>
    </xf>
    <xf numFmtId="164" fontId="30" fillId="0" borderId="2" xfId="4" applyNumberFormat="1" applyFont="1" applyFill="1" applyBorder="1" applyProtection="1">
      <protection hidden="1"/>
    </xf>
    <xf numFmtId="3" fontId="1" fillId="0" borderId="8" xfId="1" applyNumberFormat="1" applyFont="1" applyBorder="1" applyProtection="1">
      <protection hidden="1"/>
    </xf>
    <xf numFmtId="4" fontId="1" fillId="0" borderId="1" xfId="1" applyNumberFormat="1" applyFont="1" applyBorder="1" applyProtection="1">
      <protection hidden="1"/>
    </xf>
    <xf numFmtId="164" fontId="1" fillId="0" borderId="8" xfId="1" applyNumberFormat="1" applyFont="1" applyBorder="1" applyProtection="1">
      <protection hidden="1"/>
    </xf>
    <xf numFmtId="3" fontId="1" fillId="0" borderId="5" xfId="1" applyNumberFormat="1" applyFont="1" applyBorder="1" applyProtection="1">
      <protection hidden="1"/>
    </xf>
    <xf numFmtId="3" fontId="1" fillId="0" borderId="14" xfId="1" applyNumberFormat="1" applyFont="1" applyBorder="1" applyProtection="1">
      <protection hidden="1"/>
    </xf>
    <xf numFmtId="4" fontId="1" fillId="0" borderId="4" xfId="1" applyNumberFormat="1" applyFont="1" applyBorder="1" applyProtection="1">
      <protection hidden="1"/>
    </xf>
    <xf numFmtId="3" fontId="1" fillId="0" borderId="5" xfId="1" applyNumberFormat="1" applyFont="1" applyFill="1" applyBorder="1" applyProtection="1">
      <protection hidden="1"/>
    </xf>
    <xf numFmtId="3" fontId="1" fillId="0" borderId="4" xfId="1" applyNumberFormat="1" applyFont="1" applyFill="1" applyBorder="1" applyProtection="1">
      <protection hidden="1"/>
    </xf>
    <xf numFmtId="4" fontId="1" fillId="0" borderId="0" xfId="1" applyNumberFormat="1" applyFont="1" applyBorder="1" applyProtection="1">
      <protection hidden="1"/>
    </xf>
    <xf numFmtId="0" fontId="12" fillId="0" borderId="0" xfId="0" applyFont="1" applyFill="1" applyBorder="1" applyAlignment="1" applyProtection="1">
      <protection hidden="1"/>
    </xf>
    <xf numFmtId="4" fontId="0" fillId="3" borderId="4" xfId="0" applyNumberFormat="1" applyFill="1" applyBorder="1" applyProtection="1">
      <protection hidden="1"/>
    </xf>
    <xf numFmtId="0" fontId="12" fillId="0" borderId="0" xfId="0" applyFont="1" applyFill="1" applyBorder="1" applyAlignment="1" applyProtection="1">
      <alignment horizontal="right"/>
      <protection hidden="1"/>
    </xf>
    <xf numFmtId="0" fontId="1" fillId="0" borderId="0" xfId="0" applyFont="1" applyBorder="1" applyProtection="1">
      <protection hidden="1"/>
    </xf>
    <xf numFmtId="164" fontId="19" fillId="0" borderId="5" xfId="4" applyNumberFormat="1" applyFont="1" applyBorder="1" applyProtection="1">
      <protection hidden="1"/>
    </xf>
    <xf numFmtId="44" fontId="19" fillId="0" borderId="0" xfId="4" applyFont="1" applyBorder="1" applyProtection="1">
      <protection hidden="1"/>
    </xf>
    <xf numFmtId="3" fontId="1" fillId="0" borderId="0" xfId="1" applyNumberFormat="1" applyFont="1" applyFill="1" applyBorder="1" applyProtection="1">
      <protection hidden="1"/>
    </xf>
    <xf numFmtId="49" fontId="6" fillId="0" borderId="0" xfId="0" applyNumberFormat="1" applyFont="1" applyFill="1" applyBorder="1" applyAlignment="1" applyProtection="1">
      <protection hidden="1"/>
    </xf>
    <xf numFmtId="0" fontId="6" fillId="0" borderId="0" xfId="0" applyFont="1" applyFill="1" applyBorder="1" applyAlignment="1" applyProtection="1">
      <protection hidden="1"/>
    </xf>
    <xf numFmtId="0" fontId="6" fillId="0" borderId="5" xfId="0" applyFont="1" applyFill="1" applyBorder="1" applyAlignment="1" applyProtection="1">
      <protection hidden="1"/>
    </xf>
    <xf numFmtId="164" fontId="19" fillId="0" borderId="14" xfId="4" applyNumberFormat="1" applyFont="1" applyBorder="1" applyProtection="1">
      <protection hidden="1"/>
    </xf>
    <xf numFmtId="164" fontId="19" fillId="0" borderId="12" xfId="4" applyNumberFormat="1" applyFont="1" applyFill="1" applyBorder="1" applyProtection="1">
      <protection hidden="1"/>
    </xf>
    <xf numFmtId="164" fontId="19" fillId="0" borderId="13" xfId="4" applyNumberFormat="1" applyFont="1" applyFill="1" applyBorder="1" applyProtection="1">
      <protection hidden="1"/>
    </xf>
    <xf numFmtId="44" fontId="19" fillId="0" borderId="10" xfId="4" applyFont="1" applyFill="1" applyBorder="1" applyProtection="1">
      <protection hidden="1"/>
    </xf>
    <xf numFmtId="164" fontId="21" fillId="0" borderId="10" xfId="4" applyNumberFormat="1" applyFont="1" applyFill="1" applyBorder="1" applyProtection="1">
      <protection hidden="1"/>
    </xf>
    <xf numFmtId="44" fontId="19" fillId="0" borderId="0" xfId="4" applyFont="1" applyFill="1" applyBorder="1" applyProtection="1">
      <protection hidden="1"/>
    </xf>
    <xf numFmtId="3" fontId="1" fillId="0" borderId="1" xfId="1" applyNumberFormat="1" applyFont="1" applyBorder="1" applyProtection="1">
      <protection hidden="1"/>
    </xf>
    <xf numFmtId="164" fontId="1" fillId="0" borderId="1" xfId="1" applyNumberFormat="1" applyFont="1" applyBorder="1" applyProtection="1">
      <protection hidden="1"/>
    </xf>
    <xf numFmtId="3" fontId="1" fillId="0" borderId="7" xfId="1" applyNumberFormat="1" applyFont="1" applyFill="1" applyBorder="1" applyProtection="1">
      <protection hidden="1"/>
    </xf>
    <xf numFmtId="4" fontId="1" fillId="0" borderId="4" xfId="1" applyNumberFormat="1" applyFont="1" applyFill="1" applyBorder="1" applyProtection="1">
      <protection hidden="1"/>
    </xf>
    <xf numFmtId="39" fontId="1" fillId="0" borderId="11" xfId="1" applyNumberFormat="1" applyFont="1" applyFill="1" applyBorder="1" applyProtection="1">
      <protection hidden="1"/>
    </xf>
    <xf numFmtId="4" fontId="1" fillId="0" borderId="0" xfId="1" applyNumberFormat="1" applyFont="1" applyFill="1" applyBorder="1" applyProtection="1">
      <protection hidden="1"/>
    </xf>
    <xf numFmtId="39" fontId="1" fillId="0" borderId="0" xfId="1" applyNumberFormat="1" applyFont="1" applyFill="1" applyBorder="1" applyProtection="1">
      <protection hidden="1"/>
    </xf>
    <xf numFmtId="3" fontId="19" fillId="0" borderId="5" xfId="4" applyNumberFormat="1" applyFont="1" applyBorder="1" applyProtection="1">
      <protection hidden="1"/>
    </xf>
    <xf numFmtId="49" fontId="7" fillId="0" borderId="0" xfId="0" applyNumberFormat="1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4" fontId="7" fillId="0" borderId="5" xfId="0" applyNumberFormat="1" applyFont="1" applyFill="1" applyBorder="1" applyProtection="1">
      <protection hidden="1"/>
    </xf>
    <xf numFmtId="39" fontId="4" fillId="0" borderId="0" xfId="1" applyNumberFormat="1" applyFont="1" applyFill="1" applyBorder="1" applyProtection="1">
      <protection hidden="1"/>
    </xf>
    <xf numFmtId="164" fontId="19" fillId="0" borderId="12" xfId="4" applyNumberFormat="1" applyFont="1" applyBorder="1" applyProtection="1">
      <protection hidden="1"/>
    </xf>
    <xf numFmtId="164" fontId="19" fillId="0" borderId="10" xfId="4" applyNumberFormat="1" applyFont="1" applyBorder="1" applyProtection="1">
      <protection hidden="1"/>
    </xf>
    <xf numFmtId="0" fontId="5" fillId="0" borderId="1" xfId="0" applyFont="1" applyBorder="1" applyProtection="1">
      <protection hidden="1"/>
    </xf>
    <xf numFmtId="4" fontId="0" fillId="0" borderId="0" xfId="0" applyNumberFormat="1" applyFill="1" applyProtection="1">
      <protection hidden="1"/>
    </xf>
    <xf numFmtId="4" fontId="5" fillId="0" borderId="1" xfId="0" applyNumberFormat="1" applyFont="1" applyFill="1" applyBorder="1" applyProtection="1">
      <protection hidden="1"/>
    </xf>
    <xf numFmtId="4" fontId="7" fillId="0" borderId="3" xfId="0" applyNumberFormat="1" applyFont="1" applyFill="1" applyBorder="1" applyProtection="1">
      <protection hidden="1"/>
    </xf>
    <xf numFmtId="4" fontId="0" fillId="0" borderId="1" xfId="0" applyNumberFormat="1" applyFill="1" applyBorder="1" applyProtection="1">
      <protection hidden="1"/>
    </xf>
    <xf numFmtId="4" fontId="0" fillId="0" borderId="3" xfId="0" applyNumberFormat="1" applyFill="1" applyBorder="1" applyProtection="1">
      <protection hidden="1"/>
    </xf>
    <xf numFmtId="4" fontId="0" fillId="0" borderId="0" xfId="0" applyNumberFormat="1" applyFont="1" applyFill="1" applyBorder="1" applyProtection="1">
      <protection hidden="1"/>
    </xf>
    <xf numFmtId="4" fontId="5" fillId="0" borderId="1" xfId="1" applyNumberFormat="1" applyFont="1" applyFill="1" applyBorder="1" applyProtection="1">
      <protection hidden="1"/>
    </xf>
    <xf numFmtId="3" fontId="7" fillId="0" borderId="7" xfId="1" applyNumberFormat="1" applyFont="1" applyFill="1" applyBorder="1" applyProtection="1">
      <protection hidden="1"/>
    </xf>
    <xf numFmtId="3" fontId="1" fillId="0" borderId="8" xfId="1" applyNumberFormat="1" applyFont="1" applyFill="1" applyBorder="1" applyProtection="1">
      <protection hidden="1"/>
    </xf>
    <xf numFmtId="44" fontId="7" fillId="0" borderId="4" xfId="4" applyFont="1" applyFill="1" applyBorder="1" applyProtection="1">
      <protection hidden="1"/>
    </xf>
    <xf numFmtId="3" fontId="1" fillId="0" borderId="1" xfId="1" applyNumberFormat="1" applyFont="1" applyFill="1" applyBorder="1" applyProtection="1">
      <protection hidden="1"/>
    </xf>
    <xf numFmtId="3" fontId="19" fillId="0" borderId="4" xfId="4" applyNumberFormat="1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left"/>
      <protection locked="0" hidden="1"/>
    </xf>
    <xf numFmtId="0" fontId="6" fillId="3" borderId="5" xfId="0" applyFont="1" applyFill="1" applyBorder="1" applyAlignment="1" applyProtection="1">
      <alignment horizontal="left"/>
      <protection locked="0" hidden="1"/>
    </xf>
    <xf numFmtId="0" fontId="12" fillId="3" borderId="0" xfId="0" applyFont="1" applyFill="1" applyBorder="1" applyAlignment="1" applyProtection="1">
      <alignment horizontal="center"/>
      <protection locked="0" hidden="1"/>
    </xf>
    <xf numFmtId="0" fontId="12" fillId="3" borderId="5" xfId="0" applyFont="1" applyFill="1" applyBorder="1" applyAlignment="1" applyProtection="1">
      <alignment horizontal="center"/>
      <protection locked="0" hidden="1"/>
    </xf>
    <xf numFmtId="3" fontId="1" fillId="3" borderId="5" xfId="1" applyNumberFormat="1" applyFont="1" applyFill="1" applyBorder="1" applyProtection="1">
      <protection locked="0" hidden="1"/>
    </xf>
    <xf numFmtId="3" fontId="1" fillId="3" borderId="9" xfId="1" applyNumberFormat="1" applyFont="1" applyFill="1" applyBorder="1" applyProtection="1">
      <protection locked="0" hidden="1"/>
    </xf>
    <xf numFmtId="3" fontId="1" fillId="3" borderId="0" xfId="1" applyNumberFormat="1" applyFont="1" applyFill="1" applyBorder="1" applyProtection="1">
      <protection locked="0" hidden="1"/>
    </xf>
    <xf numFmtId="3" fontId="1" fillId="3" borderId="14" xfId="1" applyNumberFormat="1" applyFont="1" applyFill="1" applyBorder="1" applyProtection="1">
      <protection locked="0" hidden="1"/>
    </xf>
    <xf numFmtId="0" fontId="7" fillId="3" borderId="0" xfId="0" applyFont="1" applyFill="1" applyBorder="1" applyProtection="1">
      <protection locked="0" hidden="1"/>
    </xf>
    <xf numFmtId="0" fontId="3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22" xfId="0" applyBorder="1" applyProtection="1">
      <protection hidden="1"/>
    </xf>
    <xf numFmtId="0" fontId="33" fillId="0" borderId="0" xfId="0" applyFont="1" applyProtection="1">
      <protection hidden="1"/>
    </xf>
    <xf numFmtId="0" fontId="23" fillId="0" borderId="0" xfId="0" applyFont="1" applyProtection="1">
      <protection hidden="1"/>
    </xf>
    <xf numFmtId="43" fontId="0" fillId="0" borderId="23" xfId="2" applyFont="1" applyBorder="1" applyProtection="1">
      <protection hidden="1"/>
    </xf>
    <xf numFmtId="43" fontId="0" fillId="0" borderId="24" xfId="2" applyFont="1" applyBorder="1" applyProtection="1">
      <protection hidden="1"/>
    </xf>
    <xf numFmtId="43" fontId="0" fillId="0" borderId="25" xfId="2" applyFont="1" applyBorder="1" applyProtection="1">
      <protection hidden="1"/>
    </xf>
    <xf numFmtId="0" fontId="24" fillId="0" borderId="0" xfId="0" applyFont="1" applyProtection="1">
      <protection hidden="1"/>
    </xf>
    <xf numFmtId="0" fontId="35" fillId="0" borderId="0" xfId="0" applyFont="1" applyAlignment="1" applyProtection="1">
      <alignment horizontal="right"/>
      <protection hidden="1"/>
    </xf>
    <xf numFmtId="0" fontId="25" fillId="0" borderId="0" xfId="0" applyFont="1" applyAlignment="1" applyProtection="1">
      <alignment horizontal="right"/>
      <protection hidden="1"/>
    </xf>
    <xf numFmtId="43" fontId="0" fillId="4" borderId="23" xfId="2" applyFont="1" applyFill="1" applyBorder="1" applyProtection="1">
      <protection hidden="1"/>
    </xf>
    <xf numFmtId="0" fontId="36" fillId="0" borderId="0" xfId="0" applyFont="1" applyFill="1" applyProtection="1">
      <protection hidden="1"/>
    </xf>
    <xf numFmtId="0" fontId="12" fillId="0" borderId="0" xfId="0" applyFont="1" applyFill="1" applyAlignment="1" applyProtection="1">
      <alignment horizontal="right"/>
      <protection hidden="1"/>
    </xf>
    <xf numFmtId="43" fontId="0" fillId="0" borderId="23" xfId="2" applyFont="1" applyFill="1" applyBorder="1" applyProtection="1">
      <protection hidden="1"/>
    </xf>
    <xf numFmtId="166" fontId="8" fillId="5" borderId="0" xfId="6" applyNumberFormat="1" applyFont="1" applyFill="1" applyBorder="1" applyProtection="1">
      <protection hidden="1"/>
    </xf>
    <xf numFmtId="49" fontId="0" fillId="0" borderId="10" xfId="0" applyNumberFormat="1" applyBorder="1" applyProtection="1">
      <protection locked="0" hidden="1"/>
    </xf>
    <xf numFmtId="0" fontId="0" fillId="0" borderId="22" xfId="0" applyBorder="1" applyProtection="1">
      <protection locked="0" hidden="1"/>
    </xf>
    <xf numFmtId="43" fontId="0" fillId="4" borderId="23" xfId="2" applyFont="1" applyFill="1" applyBorder="1" applyAlignment="1" applyProtection="1">
      <alignment horizontal="center"/>
      <protection hidden="1"/>
    </xf>
    <xf numFmtId="0" fontId="36" fillId="0" borderId="0" xfId="0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0" fontId="0" fillId="0" borderId="10" xfId="0" applyBorder="1" applyProtection="1">
      <protection locked="0" hidden="1"/>
    </xf>
    <xf numFmtId="3" fontId="0" fillId="0" borderId="0" xfId="1" applyNumberFormat="1" applyFont="1" applyFill="1" applyBorder="1" applyProtection="1">
      <protection locked="0" hidden="1"/>
    </xf>
    <xf numFmtId="0" fontId="44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1" fillId="3" borderId="2" xfId="0" applyFont="1" applyFill="1" applyBorder="1" applyAlignment="1" applyProtection="1">
      <alignment horizontal="left"/>
      <protection locked="0" hidden="1"/>
    </xf>
    <xf numFmtId="0" fontId="1" fillId="3" borderId="31" xfId="0" applyFont="1" applyFill="1" applyBorder="1" applyAlignment="1" applyProtection="1">
      <alignment horizontal="left"/>
      <protection locked="0" hidden="1"/>
    </xf>
    <xf numFmtId="0" fontId="0" fillId="3" borderId="2" xfId="0" applyFill="1" applyBorder="1" applyAlignment="1" applyProtection="1">
      <alignment horizontal="left"/>
      <protection locked="0" hidden="1"/>
    </xf>
    <xf numFmtId="0" fontId="0" fillId="3" borderId="31" xfId="0" applyFill="1" applyBorder="1" applyAlignment="1" applyProtection="1">
      <alignment horizontal="left"/>
      <protection locked="0" hidden="1"/>
    </xf>
    <xf numFmtId="4" fontId="13" fillId="0" borderId="0" xfId="0" applyNumberFormat="1" applyFont="1" applyBorder="1" applyAlignment="1" applyProtection="1">
      <alignment horizontal="center"/>
      <protection hidden="1"/>
    </xf>
    <xf numFmtId="4" fontId="13" fillId="0" borderId="5" xfId="0" applyNumberFormat="1" applyFont="1" applyBorder="1" applyAlignment="1" applyProtection="1">
      <alignment horizontal="center"/>
      <protection hidden="1"/>
    </xf>
    <xf numFmtId="0" fontId="11" fillId="0" borderId="27" xfId="0" applyFont="1" applyBorder="1" applyAlignment="1" applyProtection="1">
      <alignment horizontal="center"/>
      <protection hidden="1"/>
    </xf>
    <xf numFmtId="0" fontId="11" fillId="0" borderId="28" xfId="0" applyFont="1" applyBorder="1" applyAlignment="1" applyProtection="1">
      <alignment horizontal="center"/>
      <protection hidden="1"/>
    </xf>
    <xf numFmtId="0" fontId="11" fillId="0" borderId="29" xfId="0" applyFont="1" applyBorder="1" applyAlignment="1" applyProtection="1">
      <alignment horizontal="center"/>
      <protection hidden="1"/>
    </xf>
    <xf numFmtId="0" fontId="48" fillId="0" borderId="0" xfId="0" applyFont="1" applyFill="1" applyBorder="1" applyAlignment="1" applyProtection="1">
      <alignment horizontal="left"/>
      <protection hidden="1"/>
    </xf>
    <xf numFmtId="0" fontId="48" fillId="0" borderId="5" xfId="0" applyFont="1" applyFill="1" applyBorder="1" applyAlignment="1" applyProtection="1">
      <alignment horizontal="left"/>
      <protection hidden="1"/>
    </xf>
    <xf numFmtId="164" fontId="46" fillId="0" borderId="0" xfId="4" applyNumberFormat="1" applyFont="1" applyFill="1" applyBorder="1" applyAlignment="1" applyProtection="1">
      <alignment horizontal="left"/>
      <protection hidden="1"/>
    </xf>
    <xf numFmtId="164" fontId="46" fillId="0" borderId="5" xfId="4" applyNumberFormat="1" applyFont="1" applyFill="1" applyBorder="1" applyAlignment="1" applyProtection="1">
      <alignment horizontal="left"/>
      <protection hidden="1"/>
    </xf>
    <xf numFmtId="0" fontId="12" fillId="3" borderId="0" xfId="0" applyFont="1" applyFill="1" applyBorder="1" applyAlignment="1" applyProtection="1">
      <alignment horizontal="left"/>
      <protection locked="0" hidden="1"/>
    </xf>
    <xf numFmtId="0" fontId="12" fillId="3" borderId="5" xfId="0" applyFont="1" applyFill="1" applyBorder="1" applyAlignment="1" applyProtection="1">
      <alignment horizontal="left"/>
      <protection locked="0" hidden="1"/>
    </xf>
    <xf numFmtId="0" fontId="25" fillId="3" borderId="0" xfId="0" applyFont="1" applyFill="1" applyBorder="1" applyAlignment="1" applyProtection="1">
      <alignment horizontal="left"/>
      <protection locked="0" hidden="1"/>
    </xf>
    <xf numFmtId="0" fontId="25" fillId="3" borderId="5" xfId="0" applyFont="1" applyFill="1" applyBorder="1" applyAlignment="1" applyProtection="1">
      <alignment horizontal="left"/>
      <protection locked="0" hidden="1"/>
    </xf>
    <xf numFmtId="0" fontId="6" fillId="3" borderId="0" xfId="0" applyFont="1" applyFill="1" applyBorder="1" applyAlignment="1" applyProtection="1">
      <alignment horizontal="left"/>
      <protection locked="0" hidden="1"/>
    </xf>
    <xf numFmtId="0" fontId="6" fillId="3" borderId="5" xfId="0" applyFont="1" applyFill="1" applyBorder="1" applyAlignment="1" applyProtection="1">
      <alignment horizontal="left"/>
      <protection locked="0" hidden="1"/>
    </xf>
    <xf numFmtId="0" fontId="22" fillId="3" borderId="11" xfId="0" applyFont="1" applyFill="1" applyBorder="1" applyAlignment="1" applyProtection="1">
      <alignment horizontal="left"/>
      <protection locked="0" hidden="1"/>
    </xf>
    <xf numFmtId="0" fontId="22" fillId="3" borderId="14" xfId="0" applyFont="1" applyFill="1" applyBorder="1" applyAlignment="1" applyProtection="1">
      <alignment horizontal="left"/>
      <protection locked="0" hidden="1"/>
    </xf>
    <xf numFmtId="164" fontId="14" fillId="0" borderId="0" xfId="4" applyNumberFormat="1" applyFont="1" applyFill="1" applyBorder="1" applyAlignment="1" applyProtection="1">
      <alignment horizontal="right"/>
      <protection hidden="1"/>
    </xf>
    <xf numFmtId="164" fontId="14" fillId="0" borderId="5" xfId="4" applyNumberFormat="1" applyFont="1" applyFill="1" applyBorder="1" applyAlignment="1" applyProtection="1">
      <alignment horizontal="right"/>
      <protection hidden="1"/>
    </xf>
    <xf numFmtId="9" fontId="0" fillId="3" borderId="30" xfId="5" applyFont="1" applyFill="1" applyBorder="1" applyAlignment="1" applyProtection="1">
      <alignment horizontal="center"/>
      <protection locked="0" hidden="1"/>
    </xf>
    <xf numFmtId="166" fontId="0" fillId="3" borderId="30" xfId="5" applyNumberFormat="1" applyFont="1" applyFill="1" applyBorder="1" applyAlignment="1" applyProtection="1">
      <alignment horizontal="center"/>
      <protection locked="0" hidden="1"/>
    </xf>
    <xf numFmtId="4" fontId="0" fillId="0" borderId="0" xfId="0" applyNumberFormat="1" applyAlignment="1" applyProtection="1">
      <alignment horizontal="right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left"/>
      <protection locked="0" hidden="1"/>
    </xf>
    <xf numFmtId="0" fontId="6" fillId="3" borderId="14" xfId="0" applyFont="1" applyFill="1" applyBorder="1" applyAlignment="1" applyProtection="1">
      <alignment horizontal="left"/>
      <protection locked="0" hidden="1"/>
    </xf>
    <xf numFmtId="0" fontId="22" fillId="3" borderId="0" xfId="0" applyFont="1" applyFill="1" applyBorder="1" applyAlignment="1" applyProtection="1">
      <alignment horizontal="left"/>
      <protection locked="0" hidden="1"/>
    </xf>
    <xf numFmtId="0" fontId="22" fillId="3" borderId="5" xfId="0" applyFont="1" applyFill="1" applyBorder="1" applyAlignment="1" applyProtection="1">
      <alignment horizontal="left"/>
      <protection locked="0" hidden="1"/>
    </xf>
    <xf numFmtId="0" fontId="12" fillId="3" borderId="11" xfId="0" applyFont="1" applyFill="1" applyBorder="1" applyAlignment="1" applyProtection="1">
      <alignment horizontal="left"/>
      <protection locked="0" hidden="1"/>
    </xf>
    <xf numFmtId="0" fontId="12" fillId="3" borderId="14" xfId="0" applyFont="1" applyFill="1" applyBorder="1" applyAlignment="1" applyProtection="1">
      <alignment horizontal="left"/>
      <protection locked="0" hidden="1"/>
    </xf>
    <xf numFmtId="37" fontId="0" fillId="3" borderId="26" xfId="4" applyNumberFormat="1" applyFont="1" applyFill="1" applyBorder="1" applyAlignment="1" applyProtection="1">
      <alignment horizontal="center"/>
      <protection locked="0" hidden="1"/>
    </xf>
    <xf numFmtId="164" fontId="23" fillId="0" borderId="0" xfId="4" applyNumberFormat="1" applyFont="1" applyBorder="1" applyAlignment="1" applyProtection="1">
      <alignment horizontal="center"/>
      <protection hidden="1"/>
    </xf>
    <xf numFmtId="164" fontId="23" fillId="0" borderId="5" xfId="4" applyNumberFormat="1" applyFont="1" applyBorder="1" applyAlignment="1" applyProtection="1">
      <alignment horizontal="center"/>
      <protection hidden="1"/>
    </xf>
    <xf numFmtId="164" fontId="23" fillId="0" borderId="2" xfId="4" applyNumberFormat="1" applyFont="1" applyBorder="1" applyAlignment="1" applyProtection="1">
      <alignment horizontal="center"/>
      <protection hidden="1"/>
    </xf>
    <xf numFmtId="164" fontId="23" fillId="0" borderId="9" xfId="4" applyNumberFormat="1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wrapText="1"/>
      <protection hidden="1"/>
    </xf>
    <xf numFmtId="0" fontId="41" fillId="0" borderId="0" xfId="0" applyFont="1" applyAlignment="1" applyProtection="1">
      <alignment horizontal="center"/>
      <protection hidden="1"/>
    </xf>
    <xf numFmtId="166" fontId="0" fillId="3" borderId="30" xfId="7" applyNumberFormat="1" applyFont="1" applyFill="1" applyBorder="1" applyAlignment="1" applyProtection="1">
      <alignment horizontal="center"/>
      <protection locked="0" hidden="1"/>
    </xf>
    <xf numFmtId="49" fontId="10" fillId="0" borderId="0" xfId="0" applyNumberFormat="1" applyFont="1" applyAlignment="1" applyProtection="1">
      <alignment horizontal="center"/>
      <protection hidden="1"/>
    </xf>
    <xf numFmtId="9" fontId="0" fillId="3" borderId="30" xfId="7" applyFont="1" applyFill="1" applyBorder="1" applyAlignment="1" applyProtection="1">
      <alignment horizontal="center"/>
      <protection locked="0" hidden="1"/>
    </xf>
    <xf numFmtId="0" fontId="11" fillId="0" borderId="0" xfId="0" applyFont="1" applyFill="1" applyBorder="1" applyAlignment="1" applyProtection="1">
      <alignment horizontal="left"/>
      <protection hidden="1"/>
    </xf>
    <xf numFmtId="164" fontId="23" fillId="0" borderId="0" xfId="4" applyNumberFormat="1" applyFont="1" applyFill="1" applyBorder="1" applyAlignment="1" applyProtection="1">
      <alignment horizontal="center"/>
      <protection hidden="1"/>
    </xf>
    <xf numFmtId="4" fontId="13" fillId="0" borderId="0" xfId="0" applyNumberFormat="1" applyFont="1" applyFill="1" applyBorder="1" applyAlignment="1" applyProtection="1">
      <alignment horizontal="center"/>
      <protection hidden="1"/>
    </xf>
    <xf numFmtId="0" fontId="12" fillId="3" borderId="0" xfId="0" applyFont="1" applyFill="1" applyBorder="1" applyAlignment="1" applyProtection="1">
      <alignment horizontal="center"/>
      <protection locked="0" hidden="1"/>
    </xf>
    <xf numFmtId="0" fontId="12" fillId="3" borderId="5" xfId="0" applyFont="1" applyFill="1" applyBorder="1" applyAlignment="1" applyProtection="1">
      <alignment horizontal="center"/>
      <protection locked="0"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12" fillId="0" borderId="5" xfId="0" applyFont="1" applyFill="1" applyBorder="1" applyAlignment="1" applyProtection="1">
      <alignment horizontal="left"/>
      <protection hidden="1"/>
    </xf>
    <xf numFmtId="0" fontId="0" fillId="0" borderId="22" xfId="0" applyBorder="1" applyAlignment="1" applyProtection="1">
      <alignment horizontal="center"/>
      <protection locked="0" hidden="1"/>
    </xf>
    <xf numFmtId="0" fontId="0" fillId="0" borderId="10" xfId="0" applyBorder="1" applyAlignment="1" applyProtection="1">
      <alignment horizontal="center"/>
      <protection locked="0" hidden="1"/>
    </xf>
    <xf numFmtId="0" fontId="24" fillId="0" borderId="22" xfId="0" applyFont="1" applyBorder="1" applyAlignment="1" applyProtection="1">
      <alignment horizontal="center"/>
      <protection locked="0" hidden="1"/>
    </xf>
    <xf numFmtId="0" fontId="32" fillId="0" borderId="0" xfId="0" applyFont="1" applyAlignment="1" applyProtection="1">
      <alignment horizontal="center"/>
      <protection hidden="1"/>
    </xf>
  </cellXfs>
  <cellStyles count="8">
    <cellStyle name="Comma" xfId="1" builtinId="3"/>
    <cellStyle name="Comma 2" xfId="2"/>
    <cellStyle name="Comma 3" xfId="3"/>
    <cellStyle name="Currency" xfId="4" builtinId="4"/>
    <cellStyle name="Normal" xfId="0" builtinId="0"/>
    <cellStyle name="Percent" xfId="5" builtinId="5"/>
    <cellStyle name="Percent 2" xfId="6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21</xdr:col>
      <xdr:colOff>129540</xdr:colOff>
      <xdr:row>174</xdr:row>
      <xdr:rowOff>22860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321540" cy="318439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B1" workbookViewId="0">
      <selection activeCell="B1" sqref="B1"/>
    </sheetView>
  </sheetViews>
  <sheetFormatPr defaultRowHeight="15" x14ac:dyDescent="0.25"/>
  <sheetData/>
  <sheetProtection password="92F0" sheet="1" objects="1" scenarios="1"/>
  <phoneticPr fontId="47" type="noConversion"/>
  <pageMargins left="0.7" right="0.7" top="0.75" bottom="0.75" header="0.3" footer="0.3"/>
  <pageSetup scale="46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45"/>
  <sheetViews>
    <sheetView showGridLines="0" tabSelected="1" topLeftCell="A13" zoomScaleNormal="100" workbookViewId="0">
      <selection activeCell="E34" sqref="E34"/>
    </sheetView>
  </sheetViews>
  <sheetFormatPr defaultColWidth="9.140625" defaultRowHeight="15" x14ac:dyDescent="0.25"/>
  <cols>
    <col min="1" max="1" width="1.7109375" style="4" customWidth="1"/>
    <col min="2" max="2" width="17.28515625" style="4" customWidth="1"/>
    <col min="3" max="3" width="13.28515625" style="4" customWidth="1"/>
    <col min="4" max="4" width="12.5703125" style="4" customWidth="1"/>
    <col min="5" max="5" width="11.140625" style="6" customWidth="1"/>
    <col min="6" max="7" width="0.7109375" style="6" customWidth="1"/>
    <col min="8" max="8" width="13.5703125" style="6" customWidth="1"/>
    <col min="9" max="9" width="0.7109375" style="6" customWidth="1"/>
    <col min="10" max="10" width="13.5703125" style="6" customWidth="1"/>
    <col min="11" max="11" width="0.7109375" style="6" customWidth="1"/>
    <col min="12" max="12" width="13.5703125" style="6" customWidth="1"/>
    <col min="13" max="13" width="0.7109375" style="6" customWidth="1"/>
    <col min="14" max="14" width="13.5703125" style="6" customWidth="1"/>
    <col min="15" max="15" width="0.7109375" style="6" customWidth="1"/>
    <col min="16" max="16" width="13.5703125" style="6" customWidth="1"/>
    <col min="17" max="17" width="2.140625" style="6" customWidth="1"/>
    <col min="18" max="18" width="13.5703125" style="14" customWidth="1"/>
    <col min="19" max="16384" width="9.140625" style="4"/>
  </cols>
  <sheetData>
    <row r="1" spans="1:18" ht="18" x14ac:dyDescent="0.35">
      <c r="A1" s="476" t="s">
        <v>13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</row>
    <row r="2" spans="1:18" ht="15.6" x14ac:dyDescent="0.3">
      <c r="A2" s="477" t="s">
        <v>106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</row>
    <row r="3" spans="1:18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4.45" x14ac:dyDescent="0.3">
      <c r="A4" s="478" t="s">
        <v>15</v>
      </c>
      <c r="B4" s="478"/>
      <c r="C4" s="481" t="s">
        <v>49</v>
      </c>
      <c r="D4" s="481"/>
      <c r="E4" s="481"/>
      <c r="F4" s="481"/>
      <c r="G4" s="481"/>
      <c r="K4" s="7" t="s">
        <v>17</v>
      </c>
      <c r="L4" s="479"/>
      <c r="M4" s="479"/>
      <c r="N4" s="479"/>
      <c r="O4" s="479"/>
      <c r="P4" s="479"/>
      <c r="Q4" s="479"/>
      <c r="R4" s="8"/>
    </row>
    <row r="5" spans="1:18" ht="14.45" x14ac:dyDescent="0.3">
      <c r="A5" s="478" t="s">
        <v>16</v>
      </c>
      <c r="B5" s="478"/>
      <c r="C5" s="482"/>
      <c r="D5" s="482"/>
      <c r="E5" s="482"/>
      <c r="F5" s="482"/>
      <c r="G5" s="482"/>
      <c r="K5" s="7" t="s">
        <v>18</v>
      </c>
      <c r="L5" s="480"/>
      <c r="M5" s="480"/>
      <c r="N5" s="480"/>
      <c r="O5" s="480"/>
      <c r="P5" s="480"/>
      <c r="Q5" s="480"/>
      <c r="R5" s="8"/>
    </row>
    <row r="6" spans="1:18" ht="12" customHeight="1" x14ac:dyDescent="0.3">
      <c r="A6" s="478"/>
      <c r="B6" s="478"/>
      <c r="C6" s="5"/>
      <c r="D6" s="5"/>
      <c r="E6" s="5"/>
      <c r="F6" s="5"/>
      <c r="G6" s="5"/>
      <c r="K6" s="5"/>
      <c r="L6" s="5"/>
      <c r="M6" s="5"/>
      <c r="N6" s="5"/>
      <c r="O6" s="5"/>
      <c r="P6" s="5"/>
      <c r="Q6" s="5"/>
      <c r="R6" s="5"/>
    </row>
    <row r="7" spans="1:18" thickBot="1" x14ac:dyDescent="0.35">
      <c r="A7" s="9"/>
      <c r="B7" s="485" t="s">
        <v>20</v>
      </c>
      <c r="C7" s="486"/>
      <c r="D7" s="486"/>
      <c r="E7" s="486"/>
      <c r="F7" s="486"/>
      <c r="G7" s="487"/>
      <c r="J7" s="504" t="s">
        <v>21</v>
      </c>
      <c r="K7" s="504"/>
      <c r="L7" s="504"/>
      <c r="M7" s="504"/>
      <c r="N7" s="504"/>
      <c r="O7" s="504"/>
      <c r="P7" s="502">
        <v>0</v>
      </c>
      <c r="Q7" s="502"/>
      <c r="R7" s="6"/>
    </row>
    <row r="8" spans="1:18" ht="14.45" x14ac:dyDescent="0.3">
      <c r="A8" s="10"/>
      <c r="B8" s="11" t="s">
        <v>67</v>
      </c>
      <c r="C8" s="12" t="s">
        <v>68</v>
      </c>
      <c r="D8" s="12" t="s">
        <v>42</v>
      </c>
      <c r="E8" s="483" t="s">
        <v>69</v>
      </c>
      <c r="F8" s="483"/>
      <c r="G8" s="484"/>
      <c r="J8" s="13"/>
      <c r="K8" s="13"/>
      <c r="L8" s="504" t="s">
        <v>22</v>
      </c>
      <c r="M8" s="504"/>
      <c r="N8" s="504"/>
      <c r="O8" s="504"/>
      <c r="P8" s="503">
        <v>0.54</v>
      </c>
      <c r="Q8" s="503"/>
    </row>
    <row r="9" spans="1:18" ht="14.45" x14ac:dyDescent="0.3">
      <c r="A9" s="15"/>
      <c r="B9" s="11" t="s">
        <v>66</v>
      </c>
      <c r="C9" s="16">
        <f>$H$141</f>
        <v>0</v>
      </c>
      <c r="D9" s="16">
        <f>$H$143</f>
        <v>0</v>
      </c>
      <c r="E9" s="513">
        <f>$H$144</f>
        <v>0</v>
      </c>
      <c r="F9" s="513"/>
      <c r="G9" s="514"/>
      <c r="K9" s="17"/>
      <c r="L9" s="13"/>
      <c r="M9" s="13"/>
      <c r="N9" s="17" t="s">
        <v>48</v>
      </c>
      <c r="O9" s="13"/>
      <c r="P9" s="512"/>
      <c r="Q9" s="512"/>
      <c r="R9" s="18"/>
    </row>
    <row r="10" spans="1:18" ht="15" customHeight="1" x14ac:dyDescent="0.25">
      <c r="A10" s="15"/>
      <c r="B10" s="19" t="s">
        <v>70</v>
      </c>
      <c r="C10" s="20">
        <f>$R$141</f>
        <v>0</v>
      </c>
      <c r="D10" s="20">
        <f>$R$143</f>
        <v>0</v>
      </c>
      <c r="E10" s="515">
        <f>$R$144</f>
        <v>0</v>
      </c>
      <c r="F10" s="515"/>
      <c r="G10" s="516"/>
      <c r="H10" s="517" t="s">
        <v>108</v>
      </c>
      <c r="I10" s="517"/>
      <c r="J10" s="517"/>
      <c r="K10" s="517"/>
      <c r="L10" s="517"/>
      <c r="M10" s="517"/>
      <c r="N10" s="517"/>
      <c r="O10" s="517"/>
      <c r="P10" s="517"/>
      <c r="Q10" s="517"/>
      <c r="R10" s="517"/>
    </row>
    <row r="11" spans="1:18" ht="10.15" customHeight="1" x14ac:dyDescent="0.25">
      <c r="A11" s="21"/>
      <c r="B11" s="21"/>
      <c r="C11" s="21"/>
      <c r="D11" s="21"/>
      <c r="E11" s="22"/>
      <c r="F11" s="22"/>
      <c r="G11" s="22"/>
      <c r="H11" s="517"/>
      <c r="I11" s="517"/>
      <c r="J11" s="517"/>
      <c r="K11" s="517"/>
      <c r="L11" s="517"/>
      <c r="M11" s="517"/>
      <c r="N11" s="517"/>
      <c r="O11" s="517"/>
      <c r="P11" s="517"/>
      <c r="Q11" s="517"/>
      <c r="R11" s="517"/>
    </row>
    <row r="12" spans="1:18" ht="12.6" customHeight="1" thickBot="1" x14ac:dyDescent="0.35">
      <c r="A12" s="21"/>
      <c r="B12" s="21"/>
      <c r="C12" s="21"/>
      <c r="D12" s="21"/>
      <c r="E12" s="22"/>
      <c r="F12" s="22"/>
      <c r="G12" s="505" t="s">
        <v>8</v>
      </c>
      <c r="H12" s="505"/>
      <c r="I12" s="505" t="s">
        <v>9</v>
      </c>
      <c r="J12" s="505"/>
      <c r="K12" s="505" t="s">
        <v>10</v>
      </c>
      <c r="L12" s="505"/>
      <c r="M12" s="505" t="s">
        <v>11</v>
      </c>
      <c r="N12" s="505"/>
      <c r="O12" s="505" t="s">
        <v>12</v>
      </c>
      <c r="P12" s="505"/>
      <c r="Q12" s="23"/>
      <c r="R12" s="24"/>
    </row>
    <row r="13" spans="1:18" ht="14.45" x14ac:dyDescent="0.3">
      <c r="A13" s="25" t="s">
        <v>27</v>
      </c>
      <c r="B13" s="25"/>
      <c r="C13" s="26"/>
      <c r="D13" s="26"/>
      <c r="E13" s="27"/>
      <c r="F13" s="28"/>
      <c r="G13" s="28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0" t="s">
        <v>47</v>
      </c>
    </row>
    <row r="14" spans="1:18" s="42" customFormat="1" ht="12" customHeight="1" x14ac:dyDescent="0.3">
      <c r="A14" s="31"/>
      <c r="B14" s="32" t="s">
        <v>25</v>
      </c>
      <c r="C14" s="32" t="s">
        <v>24</v>
      </c>
      <c r="D14" s="33"/>
      <c r="E14" s="34"/>
      <c r="F14" s="34"/>
      <c r="G14" s="35"/>
      <c r="H14" s="36"/>
      <c r="I14" s="37"/>
      <c r="J14" s="38"/>
      <c r="K14" s="39"/>
      <c r="L14" s="38"/>
      <c r="M14" s="39"/>
      <c r="N14" s="38"/>
      <c r="O14" s="39"/>
      <c r="P14" s="38"/>
      <c r="Q14" s="40"/>
      <c r="R14" s="41"/>
    </row>
    <row r="15" spans="1:18" ht="14.45" x14ac:dyDescent="0.3">
      <c r="A15" s="21"/>
      <c r="B15" s="43" t="s">
        <v>1</v>
      </c>
      <c r="C15" s="21"/>
      <c r="D15" s="44" t="s">
        <v>46</v>
      </c>
      <c r="E15" s="45"/>
      <c r="F15" s="22"/>
      <c r="G15" s="46"/>
      <c r="H15" s="279">
        <v>0</v>
      </c>
      <c r="I15" s="47"/>
      <c r="J15" s="278">
        <f>$H$15</f>
        <v>0</v>
      </c>
      <c r="K15" s="48"/>
      <c r="L15" s="277">
        <f>$H$15</f>
        <v>0</v>
      </c>
      <c r="M15" s="48"/>
      <c r="N15" s="277">
        <f>$H$15</f>
        <v>0</v>
      </c>
      <c r="O15" s="48"/>
      <c r="P15" s="277">
        <f>$H$15</f>
        <v>0</v>
      </c>
      <c r="Q15" s="49"/>
      <c r="R15" s="50"/>
    </row>
    <row r="16" spans="1:18" ht="14.45" x14ac:dyDescent="0.3">
      <c r="A16" s="21"/>
      <c r="B16" s="283" t="str">
        <f>$C$4</f>
        <v>Dr. John Doe</v>
      </c>
      <c r="C16" s="282" t="s">
        <v>30</v>
      </c>
      <c r="D16" s="44" t="s">
        <v>43</v>
      </c>
      <c r="E16" s="280"/>
      <c r="F16" s="52"/>
      <c r="G16" s="53"/>
      <c r="H16" s="54">
        <f>ROUND(IF(E16&gt;=$P$9,$P$9,E16),0)</f>
        <v>0</v>
      </c>
      <c r="I16" s="55"/>
      <c r="J16" s="54">
        <f>ROUND(IF((H16*$P$7)+H16&gt;=$P$9,$P$9,(H16*$P$7)+H16),0)</f>
        <v>0</v>
      </c>
      <c r="K16" s="56"/>
      <c r="L16" s="54">
        <f>ROUND(IF((J16*$P$7)+H16&gt;=$P$9,$P$9,(J16*$P$7)+J16),0)</f>
        <v>0</v>
      </c>
      <c r="M16" s="57"/>
      <c r="N16" s="54">
        <f>ROUND(IF((L16*$P$7)+H16&gt;=$P$9,$P$9,(L16*$P$7)+L16),0)</f>
        <v>0</v>
      </c>
      <c r="O16" s="57"/>
      <c r="P16" s="54">
        <f>ROUND(IF((N16*$P$7)+H16&gt;=$P$9,$P$9,(N16*$P$7)+N16),0)</f>
        <v>0</v>
      </c>
      <c r="Q16" s="49"/>
      <c r="R16" s="50"/>
    </row>
    <row r="17" spans="1:18" ht="14.45" x14ac:dyDescent="0.3">
      <c r="A17" s="21"/>
      <c r="B17" s="58"/>
      <c r="C17" s="59"/>
      <c r="D17" s="60" t="s">
        <v>44</v>
      </c>
      <c r="E17" s="61"/>
      <c r="F17" s="52"/>
      <c r="G17" s="53"/>
      <c r="H17" s="284">
        <f>ROUND(H16*H15,0)</f>
        <v>0</v>
      </c>
      <c r="I17" s="62">
        <f t="shared" ref="I17:P17" si="0">ROUND(I16*I15,0)</f>
        <v>0</v>
      </c>
      <c r="J17" s="284">
        <f t="shared" si="0"/>
        <v>0</v>
      </c>
      <c r="K17" s="62">
        <f t="shared" si="0"/>
        <v>0</v>
      </c>
      <c r="L17" s="284">
        <f t="shared" si="0"/>
        <v>0</v>
      </c>
      <c r="M17" s="62">
        <f t="shared" si="0"/>
        <v>0</v>
      </c>
      <c r="N17" s="284">
        <f t="shared" si="0"/>
        <v>0</v>
      </c>
      <c r="O17" s="62">
        <f t="shared" si="0"/>
        <v>0</v>
      </c>
      <c r="P17" s="287">
        <f t="shared" si="0"/>
        <v>0</v>
      </c>
      <c r="Q17" s="49"/>
      <c r="R17" s="50"/>
    </row>
    <row r="18" spans="1:18" ht="14.45" x14ac:dyDescent="0.3">
      <c r="A18" s="21"/>
      <c r="B18" s="58"/>
      <c r="C18" s="59"/>
      <c r="D18" s="63" t="s">
        <v>26</v>
      </c>
      <c r="E18" s="281"/>
      <c r="F18" s="52"/>
      <c r="G18" s="53"/>
      <c r="H18" s="285">
        <f>ROUND(H17*E18,0)</f>
        <v>0</v>
      </c>
      <c r="I18" s="64"/>
      <c r="J18" s="286">
        <f>ROUND(J17*E18,0)</f>
        <v>0</v>
      </c>
      <c r="K18" s="65"/>
      <c r="L18" s="286">
        <f>ROUND(L17*E18,0)</f>
        <v>0</v>
      </c>
      <c r="M18" s="65"/>
      <c r="N18" s="286">
        <f>ROUND(N17*E18,0)</f>
        <v>0</v>
      </c>
      <c r="O18" s="65"/>
      <c r="P18" s="286">
        <f>ROUND(P17*E18,0)</f>
        <v>0</v>
      </c>
      <c r="Q18" s="49"/>
      <c r="R18" s="50"/>
    </row>
    <row r="19" spans="1:18" s="72" customFormat="1" ht="15.6" x14ac:dyDescent="0.35">
      <c r="A19" s="59"/>
      <c r="B19" s="58"/>
      <c r="C19" s="59"/>
      <c r="D19" s="500" t="s">
        <v>45</v>
      </c>
      <c r="E19" s="501"/>
      <c r="F19" s="66"/>
      <c r="G19" s="67"/>
      <c r="H19" s="68">
        <f>ROUND(H17+H18,0)</f>
        <v>0</v>
      </c>
      <c r="I19" s="69">
        <f t="shared" ref="I19:P19" si="1">ROUND(I17+I18,0)</f>
        <v>0</v>
      </c>
      <c r="J19" s="70">
        <f t="shared" si="1"/>
        <v>0</v>
      </c>
      <c r="K19" s="69">
        <f t="shared" si="1"/>
        <v>0</v>
      </c>
      <c r="L19" s="70">
        <f t="shared" si="1"/>
        <v>0</v>
      </c>
      <c r="M19" s="69">
        <f t="shared" si="1"/>
        <v>0</v>
      </c>
      <c r="N19" s="70">
        <f t="shared" si="1"/>
        <v>0</v>
      </c>
      <c r="O19" s="69">
        <f t="shared" si="1"/>
        <v>0</v>
      </c>
      <c r="P19" s="70">
        <f t="shared" si="1"/>
        <v>0</v>
      </c>
      <c r="Q19" s="71"/>
      <c r="R19" s="69">
        <f>ROUND(H19+J19+L19+N19+P19,0)</f>
        <v>0</v>
      </c>
    </row>
    <row r="20" spans="1:18" s="72" customFormat="1" ht="11.1" customHeight="1" x14ac:dyDescent="0.35">
      <c r="A20" s="59"/>
      <c r="B20" s="58"/>
      <c r="C20" s="59"/>
      <c r="D20" s="73"/>
      <c r="E20" s="74"/>
      <c r="F20" s="66"/>
      <c r="G20" s="67"/>
      <c r="H20" s="75"/>
      <c r="I20" s="76"/>
      <c r="J20" s="69"/>
      <c r="K20" s="76"/>
      <c r="L20" s="68"/>
      <c r="M20" s="76"/>
      <c r="N20" s="68"/>
      <c r="O20" s="76"/>
      <c r="P20" s="68"/>
      <c r="Q20" s="71"/>
      <c r="R20" s="69"/>
    </row>
    <row r="21" spans="1:18" s="72" customFormat="1" ht="14.45" x14ac:dyDescent="0.3">
      <c r="A21" s="59"/>
      <c r="B21" s="283" t="s">
        <v>49</v>
      </c>
      <c r="C21" s="282" t="s">
        <v>50</v>
      </c>
      <c r="D21" s="44" t="s">
        <v>46</v>
      </c>
      <c r="E21" s="45"/>
      <c r="F21" s="66"/>
      <c r="G21" s="67"/>
      <c r="H21" s="279">
        <v>0</v>
      </c>
      <c r="I21" s="47"/>
      <c r="J21" s="278">
        <f>$H$21</f>
        <v>0</v>
      </c>
      <c r="K21" s="48"/>
      <c r="L21" s="277">
        <f>$H$21</f>
        <v>0</v>
      </c>
      <c r="M21" s="48"/>
      <c r="N21" s="277">
        <f>$H$21</f>
        <v>0</v>
      </c>
      <c r="O21" s="48"/>
      <c r="P21" s="277">
        <f>$H$21</f>
        <v>0</v>
      </c>
      <c r="Q21" s="49"/>
      <c r="R21" s="50"/>
    </row>
    <row r="22" spans="1:18" s="72" customFormat="1" ht="14.45" x14ac:dyDescent="0.3">
      <c r="A22" s="59"/>
      <c r="D22" s="44" t="s">
        <v>43</v>
      </c>
      <c r="E22" s="280"/>
      <c r="F22" s="52"/>
      <c r="G22" s="53"/>
      <c r="H22" s="54">
        <f>ROUND(IF(E22&gt;=$P$9,$P$9,E22),0)</f>
        <v>0</v>
      </c>
      <c r="I22" s="55"/>
      <c r="J22" s="54">
        <f>ROUND(IF((H22*$P$7)+H22&gt;=$P$9,$P$9,(H22*$P$7)+H22),0)</f>
        <v>0</v>
      </c>
      <c r="K22" s="56"/>
      <c r="L22" s="54">
        <f>ROUND(IF((J22*$P$7)+J22&gt;=$P$9,$P$9,(J22*$P$7)+J22),0)</f>
        <v>0</v>
      </c>
      <c r="M22" s="57"/>
      <c r="N22" s="54">
        <f>ROUND(IF((L22*$P$7)+L22&gt;=$P$9,$P$9,(L22*$P$7)+L22),0)</f>
        <v>0</v>
      </c>
      <c r="O22" s="57"/>
      <c r="P22" s="54">
        <f>ROUND(IF((N22*$P$7)+N22&gt;=$P$9,$P$9,(N22*$P$7)+N22),0)</f>
        <v>0</v>
      </c>
      <c r="Q22" s="49"/>
      <c r="R22" s="50"/>
    </row>
    <row r="23" spans="1:18" s="72" customFormat="1" ht="14.45" x14ac:dyDescent="0.3">
      <c r="A23" s="59"/>
      <c r="B23" s="58"/>
      <c r="C23" s="59"/>
      <c r="D23" s="60" t="s">
        <v>44</v>
      </c>
      <c r="E23" s="61"/>
      <c r="F23" s="52"/>
      <c r="G23" s="53"/>
      <c r="H23" s="284">
        <f t="shared" ref="H23:P23" si="2">ROUND(H22*H21,0)</f>
        <v>0</v>
      </c>
      <c r="I23" s="62">
        <f t="shared" si="2"/>
        <v>0</v>
      </c>
      <c r="J23" s="284">
        <f t="shared" si="2"/>
        <v>0</v>
      </c>
      <c r="K23" s="62">
        <f t="shared" si="2"/>
        <v>0</v>
      </c>
      <c r="L23" s="284">
        <f t="shared" si="2"/>
        <v>0</v>
      </c>
      <c r="M23" s="62">
        <f t="shared" si="2"/>
        <v>0</v>
      </c>
      <c r="N23" s="284">
        <f t="shared" si="2"/>
        <v>0</v>
      </c>
      <c r="O23" s="62">
        <f t="shared" si="2"/>
        <v>0</v>
      </c>
      <c r="P23" s="287">
        <f t="shared" si="2"/>
        <v>0</v>
      </c>
      <c r="Q23" s="49"/>
      <c r="R23" s="50"/>
    </row>
    <row r="24" spans="1:18" s="72" customFormat="1" ht="14.45" x14ac:dyDescent="0.3">
      <c r="A24" s="59"/>
      <c r="B24" s="58"/>
      <c r="C24" s="59"/>
      <c r="D24" s="63" t="s">
        <v>26</v>
      </c>
      <c r="E24" s="281"/>
      <c r="F24" s="52"/>
      <c r="G24" s="53"/>
      <c r="H24" s="285">
        <f>ROUND(H23*E24,0)</f>
        <v>0</v>
      </c>
      <c r="I24" s="64"/>
      <c r="J24" s="286">
        <f>ROUND(J23*E24,0)</f>
        <v>0</v>
      </c>
      <c r="K24" s="65"/>
      <c r="L24" s="286">
        <f>ROUND(L23*E24,0)</f>
        <v>0</v>
      </c>
      <c r="M24" s="65"/>
      <c r="N24" s="286">
        <f>ROUND(N23*E24,0)</f>
        <v>0</v>
      </c>
      <c r="O24" s="65"/>
      <c r="P24" s="286">
        <f>ROUND(P23*E24,0)</f>
        <v>0</v>
      </c>
      <c r="Q24" s="49"/>
      <c r="R24" s="50"/>
    </row>
    <row r="25" spans="1:18" s="72" customFormat="1" ht="15.6" x14ac:dyDescent="0.35">
      <c r="A25" s="59"/>
      <c r="B25" s="58"/>
      <c r="C25" s="59"/>
      <c r="D25" s="500" t="s">
        <v>45</v>
      </c>
      <c r="E25" s="501"/>
      <c r="F25" s="66"/>
      <c r="G25" s="67"/>
      <c r="H25" s="68">
        <f t="shared" ref="H25:P25" si="3">ROUND(H23+H24,0)</f>
        <v>0</v>
      </c>
      <c r="I25" s="69">
        <f t="shared" si="3"/>
        <v>0</v>
      </c>
      <c r="J25" s="70">
        <f t="shared" si="3"/>
        <v>0</v>
      </c>
      <c r="K25" s="69">
        <f t="shared" si="3"/>
        <v>0</v>
      </c>
      <c r="L25" s="70">
        <f t="shared" si="3"/>
        <v>0</v>
      </c>
      <c r="M25" s="69">
        <f t="shared" si="3"/>
        <v>0</v>
      </c>
      <c r="N25" s="70">
        <f t="shared" si="3"/>
        <v>0</v>
      </c>
      <c r="O25" s="69">
        <f t="shared" si="3"/>
        <v>0</v>
      </c>
      <c r="P25" s="70">
        <f t="shared" si="3"/>
        <v>0</v>
      </c>
      <c r="Q25" s="71"/>
      <c r="R25" s="69">
        <f>ROUND(H25+J25+L25+N25+P25,0)</f>
        <v>0</v>
      </c>
    </row>
    <row r="26" spans="1:18" s="72" customFormat="1" ht="11.1" customHeight="1" x14ac:dyDescent="0.35">
      <c r="A26" s="59"/>
      <c r="B26" s="58"/>
      <c r="C26" s="59"/>
      <c r="D26" s="73"/>
      <c r="E26" s="74"/>
      <c r="F26" s="66"/>
      <c r="G26" s="67"/>
      <c r="H26" s="68"/>
      <c r="I26" s="76"/>
      <c r="J26" s="69"/>
      <c r="K26" s="76"/>
      <c r="L26" s="68"/>
      <c r="M26" s="76"/>
      <c r="N26" s="68"/>
      <c r="O26" s="76"/>
      <c r="P26" s="68"/>
      <c r="Q26" s="71"/>
      <c r="R26" s="69"/>
    </row>
    <row r="27" spans="1:18" s="72" customFormat="1" ht="14.45" x14ac:dyDescent="0.3">
      <c r="A27" s="59"/>
      <c r="B27" s="283" t="s">
        <v>23</v>
      </c>
      <c r="C27" s="282"/>
      <c r="D27" s="44" t="s">
        <v>46</v>
      </c>
      <c r="E27" s="45"/>
      <c r="F27" s="66"/>
      <c r="G27" s="67"/>
      <c r="H27" s="279">
        <v>0</v>
      </c>
      <c r="I27" s="47"/>
      <c r="J27" s="278">
        <f>$H$27</f>
        <v>0</v>
      </c>
      <c r="K27" s="48"/>
      <c r="L27" s="277">
        <f>$J$27</f>
        <v>0</v>
      </c>
      <c r="M27" s="48"/>
      <c r="N27" s="277">
        <f>$L$27</f>
        <v>0</v>
      </c>
      <c r="O27" s="48"/>
      <c r="P27" s="277">
        <f>$N$27</f>
        <v>0</v>
      </c>
      <c r="Q27" s="49"/>
      <c r="R27" s="50"/>
    </row>
    <row r="28" spans="1:18" s="72" customFormat="1" ht="14.45" x14ac:dyDescent="0.3">
      <c r="A28" s="59"/>
      <c r="D28" s="44" t="s">
        <v>43</v>
      </c>
      <c r="E28" s="280"/>
      <c r="F28" s="52"/>
      <c r="G28" s="53"/>
      <c r="H28" s="54">
        <f>ROUND(IF(E28&gt;=$P$9,$P$9,E28),0)</f>
        <v>0</v>
      </c>
      <c r="I28" s="55"/>
      <c r="J28" s="54">
        <f>ROUND(IF((H28*$P$7)+H28&gt;=$P$9,$P$9,(H28*$P$7)+H28),0)</f>
        <v>0</v>
      </c>
      <c r="K28" s="56"/>
      <c r="L28" s="54">
        <f>ROUND(IF((J28*$P$7)+J28&gt;=$P$9,$P$9,(J28*$P$7)+J28),0)</f>
        <v>0</v>
      </c>
      <c r="M28" s="57"/>
      <c r="N28" s="54">
        <f>ROUND(IF((L28*$P$7)+L28&gt;=$P$9,$P$9,(L28*$P$7)+L28),0)</f>
        <v>0</v>
      </c>
      <c r="O28" s="57"/>
      <c r="P28" s="54">
        <f>ROUND(IF((N28*$P$7)+N28&gt;=$P$9,$P$9,(N28*$P$7)+N28),0)</f>
        <v>0</v>
      </c>
      <c r="Q28" s="49"/>
      <c r="R28" s="50"/>
    </row>
    <row r="29" spans="1:18" s="72" customFormat="1" ht="14.45" x14ac:dyDescent="0.3">
      <c r="A29" s="59"/>
      <c r="B29" s="58"/>
      <c r="C29" s="59"/>
      <c r="D29" s="60" t="s">
        <v>44</v>
      </c>
      <c r="E29" s="61"/>
      <c r="F29" s="52"/>
      <c r="G29" s="53"/>
      <c r="H29" s="284">
        <f t="shared" ref="H29:P29" si="4">ROUND(H28*H27,0)</f>
        <v>0</v>
      </c>
      <c r="I29" s="62">
        <f t="shared" si="4"/>
        <v>0</v>
      </c>
      <c r="J29" s="284">
        <f t="shared" si="4"/>
        <v>0</v>
      </c>
      <c r="K29" s="62">
        <f t="shared" si="4"/>
        <v>0</v>
      </c>
      <c r="L29" s="284">
        <f t="shared" si="4"/>
        <v>0</v>
      </c>
      <c r="M29" s="62">
        <f t="shared" si="4"/>
        <v>0</v>
      </c>
      <c r="N29" s="284">
        <f t="shared" si="4"/>
        <v>0</v>
      </c>
      <c r="O29" s="62">
        <f t="shared" si="4"/>
        <v>0</v>
      </c>
      <c r="P29" s="287">
        <f t="shared" si="4"/>
        <v>0</v>
      </c>
      <c r="Q29" s="49"/>
      <c r="R29" s="50"/>
    </row>
    <row r="30" spans="1:18" s="72" customFormat="1" ht="14.45" x14ac:dyDescent="0.3">
      <c r="A30" s="59"/>
      <c r="B30" s="58"/>
      <c r="C30" s="59"/>
      <c r="D30" s="63" t="s">
        <v>26</v>
      </c>
      <c r="E30" s="281"/>
      <c r="F30" s="52"/>
      <c r="G30" s="53"/>
      <c r="H30" s="285">
        <f>ROUND(H29*E30,0)</f>
        <v>0</v>
      </c>
      <c r="I30" s="64"/>
      <c r="J30" s="286">
        <f>ROUND(J29*E30,0)</f>
        <v>0</v>
      </c>
      <c r="K30" s="65"/>
      <c r="L30" s="286">
        <f>ROUND(L29*E30,0)</f>
        <v>0</v>
      </c>
      <c r="M30" s="65"/>
      <c r="N30" s="286">
        <f>ROUND(N29*E30,0)</f>
        <v>0</v>
      </c>
      <c r="O30" s="65"/>
      <c r="P30" s="286">
        <f>ROUND(P29*E30,0)</f>
        <v>0</v>
      </c>
      <c r="Q30" s="49"/>
      <c r="R30" s="50"/>
    </row>
    <row r="31" spans="1:18" s="72" customFormat="1" ht="15.6" x14ac:dyDescent="0.35">
      <c r="A31" s="59"/>
      <c r="B31" s="58"/>
      <c r="C31" s="59"/>
      <c r="D31" s="500" t="s">
        <v>45</v>
      </c>
      <c r="E31" s="501"/>
      <c r="F31" s="66"/>
      <c r="G31" s="67"/>
      <c r="H31" s="68">
        <f t="shared" ref="H31:P31" si="5">ROUND(H29+H30,0)</f>
        <v>0</v>
      </c>
      <c r="I31" s="69">
        <f t="shared" si="5"/>
        <v>0</v>
      </c>
      <c r="J31" s="70">
        <f t="shared" si="5"/>
        <v>0</v>
      </c>
      <c r="K31" s="69">
        <f t="shared" si="5"/>
        <v>0</v>
      </c>
      <c r="L31" s="70">
        <f t="shared" si="5"/>
        <v>0</v>
      </c>
      <c r="M31" s="69">
        <f t="shared" si="5"/>
        <v>0</v>
      </c>
      <c r="N31" s="70">
        <f t="shared" si="5"/>
        <v>0</v>
      </c>
      <c r="O31" s="69">
        <f t="shared" si="5"/>
        <v>0</v>
      </c>
      <c r="P31" s="70">
        <f t="shared" si="5"/>
        <v>0</v>
      </c>
      <c r="Q31" s="71"/>
      <c r="R31" s="69">
        <f>ROUND(H31+J31+L31+N31+P31,0)</f>
        <v>0</v>
      </c>
    </row>
    <row r="32" spans="1:18" s="72" customFormat="1" ht="11.1" customHeight="1" x14ac:dyDescent="0.35">
      <c r="A32" s="59"/>
      <c r="B32" s="58"/>
      <c r="C32" s="59"/>
      <c r="D32" s="73"/>
      <c r="E32" s="74"/>
      <c r="F32" s="66"/>
      <c r="G32" s="67"/>
      <c r="H32" s="68"/>
      <c r="I32" s="76"/>
      <c r="J32" s="69"/>
      <c r="K32" s="76"/>
      <c r="L32" s="68"/>
      <c r="M32" s="76"/>
      <c r="N32" s="68"/>
      <c r="O32" s="76"/>
      <c r="P32" s="68"/>
      <c r="Q32" s="71"/>
      <c r="R32" s="69"/>
    </row>
    <row r="33" spans="1:18" s="72" customFormat="1" ht="14.45" x14ac:dyDescent="0.3">
      <c r="A33" s="59"/>
      <c r="B33" s="283" t="s">
        <v>23</v>
      </c>
      <c r="C33" s="282"/>
      <c r="D33" s="44" t="s">
        <v>46</v>
      </c>
      <c r="E33" s="45"/>
      <c r="F33" s="66"/>
      <c r="G33" s="67"/>
      <c r="H33" s="279">
        <v>0</v>
      </c>
      <c r="I33" s="47"/>
      <c r="J33" s="278">
        <f>$H$33</f>
        <v>0</v>
      </c>
      <c r="K33" s="48"/>
      <c r="L33" s="277">
        <f>$H$33</f>
        <v>0</v>
      </c>
      <c r="M33" s="48"/>
      <c r="N33" s="277">
        <f>$H$33</f>
        <v>0</v>
      </c>
      <c r="O33" s="48"/>
      <c r="P33" s="277">
        <f>$H$33</f>
        <v>0</v>
      </c>
      <c r="Q33" s="49"/>
      <c r="R33" s="50"/>
    </row>
    <row r="34" spans="1:18" s="72" customFormat="1" ht="14.45" x14ac:dyDescent="0.3">
      <c r="A34" s="59"/>
      <c r="D34" s="44" t="s">
        <v>43</v>
      </c>
      <c r="E34" s="280"/>
      <c r="F34" s="52"/>
      <c r="G34" s="53"/>
      <c r="H34" s="54">
        <f>ROUND(IF(E34&gt;=$P$9,$P$9,E34),0)</f>
        <v>0</v>
      </c>
      <c r="I34" s="55"/>
      <c r="J34" s="54">
        <f>ROUND(IF((H34*$P$7)+H34&gt;=$P$9,$P$9,(H34*$P$7)+H34),0)</f>
        <v>0</v>
      </c>
      <c r="K34" s="56"/>
      <c r="L34" s="54">
        <f>ROUND(IF((J34*$P$7)+J34&gt;=$P$9,$P$9,(J34*$P$7)+J34),0)</f>
        <v>0</v>
      </c>
      <c r="M34" s="57"/>
      <c r="N34" s="54">
        <f>ROUND(IF((L34*$P$7)+L34&gt;=$P$9,$P$9,(L34*$P$7)+L34),0)</f>
        <v>0</v>
      </c>
      <c r="O34" s="57"/>
      <c r="P34" s="54">
        <f>ROUND(IF((N34*$P$7)+N34&gt;=$P$9,$P$9,(N34*$P$7)+N34),0)</f>
        <v>0</v>
      </c>
      <c r="Q34" s="49"/>
      <c r="R34" s="50"/>
    </row>
    <row r="35" spans="1:18" s="72" customFormat="1" ht="14.45" x14ac:dyDescent="0.3">
      <c r="A35" s="59"/>
      <c r="B35" s="58"/>
      <c r="C35" s="59"/>
      <c r="D35" s="60" t="s">
        <v>44</v>
      </c>
      <c r="E35" s="61"/>
      <c r="F35" s="52"/>
      <c r="G35" s="53"/>
      <c r="H35" s="284">
        <f t="shared" ref="H35:P35" si="6">ROUND(H34*H33,0)</f>
        <v>0</v>
      </c>
      <c r="I35" s="62">
        <f t="shared" si="6"/>
        <v>0</v>
      </c>
      <c r="J35" s="284">
        <f t="shared" si="6"/>
        <v>0</v>
      </c>
      <c r="K35" s="62">
        <f t="shared" si="6"/>
        <v>0</v>
      </c>
      <c r="L35" s="284">
        <f t="shared" si="6"/>
        <v>0</v>
      </c>
      <c r="M35" s="62">
        <f t="shared" si="6"/>
        <v>0</v>
      </c>
      <c r="N35" s="284">
        <f t="shared" si="6"/>
        <v>0</v>
      </c>
      <c r="O35" s="62">
        <f t="shared" si="6"/>
        <v>0</v>
      </c>
      <c r="P35" s="287">
        <f t="shared" si="6"/>
        <v>0</v>
      </c>
      <c r="Q35" s="49"/>
      <c r="R35" s="50"/>
    </row>
    <row r="36" spans="1:18" s="72" customFormat="1" ht="14.45" x14ac:dyDescent="0.3">
      <c r="A36" s="59"/>
      <c r="B36" s="58"/>
      <c r="C36" s="59"/>
      <c r="D36" s="63" t="s">
        <v>26</v>
      </c>
      <c r="E36" s="281"/>
      <c r="F36" s="52"/>
      <c r="G36" s="53"/>
      <c r="H36" s="285">
        <f>ROUND(H35*E36,0)</f>
        <v>0</v>
      </c>
      <c r="I36" s="64"/>
      <c r="J36" s="286">
        <f>ROUND(J35*E36,0)</f>
        <v>0</v>
      </c>
      <c r="K36" s="65"/>
      <c r="L36" s="286">
        <f>ROUND(L35*E36,0)</f>
        <v>0</v>
      </c>
      <c r="M36" s="65"/>
      <c r="N36" s="286">
        <f>ROUND(N35*E36,0)</f>
        <v>0</v>
      </c>
      <c r="O36" s="65"/>
      <c r="P36" s="286">
        <f>ROUND(P35*E36,0)</f>
        <v>0</v>
      </c>
      <c r="Q36" s="49"/>
      <c r="R36" s="50"/>
    </row>
    <row r="37" spans="1:18" s="72" customFormat="1" ht="15.6" x14ac:dyDescent="0.35">
      <c r="A37" s="59"/>
      <c r="B37" s="58"/>
      <c r="C37" s="59"/>
      <c r="D37" s="500" t="s">
        <v>45</v>
      </c>
      <c r="E37" s="501"/>
      <c r="F37" s="66"/>
      <c r="G37" s="67"/>
      <c r="H37" s="68">
        <f t="shared" ref="H37:P37" si="7">ROUND(H35+H36,0)</f>
        <v>0</v>
      </c>
      <c r="I37" s="69">
        <f t="shared" si="7"/>
        <v>0</v>
      </c>
      <c r="J37" s="70">
        <f t="shared" si="7"/>
        <v>0</v>
      </c>
      <c r="K37" s="69">
        <f t="shared" si="7"/>
        <v>0</v>
      </c>
      <c r="L37" s="70">
        <f t="shared" si="7"/>
        <v>0</v>
      </c>
      <c r="M37" s="69">
        <f t="shared" si="7"/>
        <v>0</v>
      </c>
      <c r="N37" s="70">
        <f t="shared" si="7"/>
        <v>0</v>
      </c>
      <c r="O37" s="69">
        <f t="shared" si="7"/>
        <v>0</v>
      </c>
      <c r="P37" s="70">
        <f t="shared" si="7"/>
        <v>0</v>
      </c>
      <c r="Q37" s="71"/>
      <c r="R37" s="69">
        <f>ROUND(H37+J37+L37+N37+P37,0)</f>
        <v>0</v>
      </c>
    </row>
    <row r="38" spans="1:18" s="86" customFormat="1" ht="14.45" x14ac:dyDescent="0.3">
      <c r="A38" s="77"/>
      <c r="B38" s="43" t="s">
        <v>2</v>
      </c>
      <c r="C38" s="77"/>
      <c r="D38" s="77"/>
      <c r="E38" s="78"/>
      <c r="F38" s="79"/>
      <c r="G38" s="80"/>
      <c r="H38" s="81"/>
      <c r="I38" s="82"/>
      <c r="J38" s="83"/>
      <c r="K38" s="82"/>
      <c r="L38" s="81"/>
      <c r="M38" s="82"/>
      <c r="N38" s="81"/>
      <c r="O38" s="82"/>
      <c r="P38" s="81"/>
      <c r="Q38" s="84"/>
      <c r="R38" s="85"/>
    </row>
    <row r="39" spans="1:18" s="86" customFormat="1" ht="14.45" x14ac:dyDescent="0.3">
      <c r="A39" s="77"/>
      <c r="B39" s="283" t="s">
        <v>23</v>
      </c>
      <c r="C39" s="282"/>
      <c r="D39" s="44" t="s">
        <v>46</v>
      </c>
      <c r="E39" s="45"/>
      <c r="F39" s="79"/>
      <c r="G39" s="80"/>
      <c r="H39" s="279">
        <v>0</v>
      </c>
      <c r="I39" s="47"/>
      <c r="J39" s="278">
        <f>$H$39</f>
        <v>0</v>
      </c>
      <c r="K39" s="48"/>
      <c r="L39" s="277">
        <f>$H$39</f>
        <v>0</v>
      </c>
      <c r="M39" s="48"/>
      <c r="N39" s="277">
        <f>$H$39</f>
        <v>0</v>
      </c>
      <c r="O39" s="48"/>
      <c r="P39" s="277">
        <f>$H$39</f>
        <v>0</v>
      </c>
      <c r="Q39" s="49"/>
      <c r="R39" s="50"/>
    </row>
    <row r="40" spans="1:18" ht="14.45" x14ac:dyDescent="0.3">
      <c r="A40" s="21"/>
      <c r="D40" s="44" t="s">
        <v>43</v>
      </c>
      <c r="E40" s="280"/>
      <c r="F40" s="52"/>
      <c r="G40" s="53"/>
      <c r="H40" s="54">
        <f>ROUND(IF(E40&gt;=$P$9,$P$9,E40),0)</f>
        <v>0</v>
      </c>
      <c r="I40" s="55"/>
      <c r="J40" s="54">
        <f>ROUND(IF((H40*$P$7)+H40&gt;=$P$9,$P$9,(H40*$P$7)+H40),0)</f>
        <v>0</v>
      </c>
      <c r="K40" s="56"/>
      <c r="L40" s="54">
        <f>ROUND(IF((J40*$P$7)+J40&gt;=$P$9,$P$9,(J40*$P$7)+J40),0)</f>
        <v>0</v>
      </c>
      <c r="M40" s="57"/>
      <c r="N40" s="54">
        <f>ROUND(IF((L40*$P$7)+L40&gt;=$P$9,$P$9,(L40*$P$7)+L40),0)</f>
        <v>0</v>
      </c>
      <c r="O40" s="57"/>
      <c r="P40" s="54">
        <f>ROUND(IF((N40*$P$7)+N40&gt;=$P$9,$P$9,(N40*$P$7)+N40),0)</f>
        <v>0</v>
      </c>
      <c r="Q40" s="49"/>
      <c r="R40" s="50"/>
    </row>
    <row r="41" spans="1:18" ht="14.45" x14ac:dyDescent="0.3">
      <c r="A41" s="21"/>
      <c r="B41" s="58"/>
      <c r="C41" s="59"/>
      <c r="D41" s="60" t="s">
        <v>44</v>
      </c>
      <c r="E41" s="61"/>
      <c r="F41" s="52"/>
      <c r="G41" s="53"/>
      <c r="H41" s="284">
        <f t="shared" ref="H41:P41" si="8">ROUND(H40*H39,0)</f>
        <v>0</v>
      </c>
      <c r="I41" s="62">
        <f t="shared" si="8"/>
        <v>0</v>
      </c>
      <c r="J41" s="284">
        <f t="shared" si="8"/>
        <v>0</v>
      </c>
      <c r="K41" s="62">
        <f t="shared" si="8"/>
        <v>0</v>
      </c>
      <c r="L41" s="284">
        <f t="shared" si="8"/>
        <v>0</v>
      </c>
      <c r="M41" s="62">
        <f t="shared" si="8"/>
        <v>0</v>
      </c>
      <c r="N41" s="284">
        <f t="shared" si="8"/>
        <v>0</v>
      </c>
      <c r="O41" s="62">
        <f t="shared" si="8"/>
        <v>0</v>
      </c>
      <c r="P41" s="287">
        <f t="shared" si="8"/>
        <v>0</v>
      </c>
      <c r="Q41" s="49"/>
      <c r="R41" s="50"/>
    </row>
    <row r="42" spans="1:18" ht="14.45" x14ac:dyDescent="0.3">
      <c r="A42" s="21"/>
      <c r="B42" s="58"/>
      <c r="C42" s="59"/>
      <c r="D42" s="63" t="s">
        <v>26</v>
      </c>
      <c r="E42" s="281"/>
      <c r="F42" s="52"/>
      <c r="G42" s="53"/>
      <c r="H42" s="285">
        <f>ROUND(H41*E42,0)</f>
        <v>0</v>
      </c>
      <c r="I42" s="64"/>
      <c r="J42" s="286">
        <f>ROUND(J41*E42,0)</f>
        <v>0</v>
      </c>
      <c r="K42" s="65"/>
      <c r="L42" s="286">
        <f>ROUND(L41*E42,0)</f>
        <v>0</v>
      </c>
      <c r="M42" s="65"/>
      <c r="N42" s="286">
        <f>ROUND(N41*E42,0)</f>
        <v>0</v>
      </c>
      <c r="O42" s="65"/>
      <c r="P42" s="286">
        <f>ROUND(P41*E42,0)</f>
        <v>0</v>
      </c>
      <c r="Q42" s="49"/>
      <c r="R42" s="50"/>
    </row>
    <row r="43" spans="1:18" s="77" customFormat="1" ht="19.899999999999999" customHeight="1" x14ac:dyDescent="0.35">
      <c r="B43" s="58"/>
      <c r="C43" s="59"/>
      <c r="D43" s="500" t="s">
        <v>45</v>
      </c>
      <c r="E43" s="501"/>
      <c r="F43" s="66"/>
      <c r="G43" s="67"/>
      <c r="H43" s="68">
        <f t="shared" ref="H43:P43" si="9">ROUND(H41+H42,0)</f>
        <v>0</v>
      </c>
      <c r="I43" s="69">
        <f t="shared" si="9"/>
        <v>0</v>
      </c>
      <c r="J43" s="70">
        <f t="shared" si="9"/>
        <v>0</v>
      </c>
      <c r="K43" s="69">
        <f t="shared" si="9"/>
        <v>0</v>
      </c>
      <c r="L43" s="70">
        <f t="shared" si="9"/>
        <v>0</v>
      </c>
      <c r="M43" s="69">
        <f t="shared" si="9"/>
        <v>0</v>
      </c>
      <c r="N43" s="70">
        <f t="shared" si="9"/>
        <v>0</v>
      </c>
      <c r="O43" s="69">
        <f t="shared" si="9"/>
        <v>0</v>
      </c>
      <c r="P43" s="70">
        <f t="shared" si="9"/>
        <v>0</v>
      </c>
      <c r="Q43" s="71"/>
      <c r="R43" s="69">
        <f>ROUND(H43+J43+L43+N43+P43,0)</f>
        <v>0</v>
      </c>
    </row>
    <row r="44" spans="1:18" s="77" customFormat="1" ht="7.15" customHeight="1" x14ac:dyDescent="0.35">
      <c r="B44" s="58"/>
      <c r="C44" s="59"/>
      <c r="D44" s="73"/>
      <c r="E44" s="74"/>
      <c r="F44" s="66"/>
      <c r="G44" s="67"/>
      <c r="H44" s="68"/>
      <c r="I44" s="69"/>
      <c r="J44" s="68"/>
      <c r="K44" s="69"/>
      <c r="L44" s="68"/>
      <c r="M44" s="69"/>
      <c r="N44" s="68"/>
      <c r="O44" s="69"/>
      <c r="P44" s="68"/>
      <c r="Q44" s="71"/>
      <c r="R44" s="69"/>
    </row>
    <row r="45" spans="1:18" s="77" customFormat="1" ht="15.6" x14ac:dyDescent="0.35">
      <c r="B45" s="87" t="s">
        <v>113</v>
      </c>
      <c r="C45" s="59"/>
      <c r="D45" s="73"/>
      <c r="E45" s="74"/>
      <c r="F45" s="66"/>
      <c r="G45" s="67"/>
      <c r="H45" s="88">
        <f>'Add''l Personnel'!$H$105</f>
        <v>0</v>
      </c>
      <c r="I45" s="89"/>
      <c r="J45" s="88">
        <f>'Add''l Personnel'!$J$105</f>
        <v>0</v>
      </c>
      <c r="K45" s="89"/>
      <c r="L45" s="88">
        <f>'Add''l Personnel'!$L$105</f>
        <v>0</v>
      </c>
      <c r="M45" s="89"/>
      <c r="N45" s="88">
        <f>'Add''l Personnel'!$N$105</f>
        <v>0</v>
      </c>
      <c r="O45" s="89"/>
      <c r="P45" s="88">
        <f>'Add''l Personnel'!$P$105</f>
        <v>0</v>
      </c>
      <c r="Q45" s="71"/>
      <c r="R45" s="69"/>
    </row>
    <row r="46" spans="1:18" s="77" customFormat="1" ht="15.6" x14ac:dyDescent="0.35">
      <c r="B46" s="90" t="s">
        <v>52</v>
      </c>
      <c r="D46" s="91"/>
      <c r="E46" s="78"/>
      <c r="F46" s="79"/>
      <c r="G46" s="92"/>
      <c r="H46" s="68">
        <f>ROUND(H19+H25+H31+H37+H43+H45,0)</f>
        <v>0</v>
      </c>
      <c r="I46" s="76"/>
      <c r="J46" s="68">
        <f>ROUND(J19+J25+J31+J37+J43+J45,0)</f>
        <v>0</v>
      </c>
      <c r="K46" s="76">
        <v>0</v>
      </c>
      <c r="L46" s="68">
        <f>ROUND(L19+L25+L31+L37+L43+L45,0)</f>
        <v>0</v>
      </c>
      <c r="M46" s="76"/>
      <c r="N46" s="68">
        <f>ROUND(N19+N25+N31+N37+N43+N45,0)</f>
        <v>0</v>
      </c>
      <c r="O46" s="76"/>
      <c r="P46" s="68">
        <f>ROUND(P19+P25+P31+P37+P43+P45,0)</f>
        <v>0</v>
      </c>
      <c r="Q46" s="71"/>
      <c r="R46" s="69"/>
    </row>
    <row r="47" spans="1:18" s="86" customFormat="1" ht="16.899999999999999" customHeight="1" x14ac:dyDescent="0.3">
      <c r="A47" s="10" t="s">
        <v>28</v>
      </c>
      <c r="B47" s="10"/>
      <c r="C47" s="77"/>
      <c r="D47" s="91"/>
      <c r="E47" s="78"/>
      <c r="F47" s="79"/>
      <c r="G47" s="80"/>
      <c r="H47" s="81"/>
      <c r="I47" s="82"/>
      <c r="J47" s="81"/>
      <c r="K47" s="82"/>
      <c r="L47" s="81"/>
      <c r="M47" s="82"/>
      <c r="N47" s="81"/>
      <c r="O47" s="82"/>
      <c r="P47" s="81"/>
      <c r="Q47" s="84"/>
      <c r="R47" s="85"/>
    </row>
    <row r="48" spans="1:18" ht="14.45" x14ac:dyDescent="0.3">
      <c r="A48" s="21"/>
      <c r="B48" s="43" t="s">
        <v>0</v>
      </c>
      <c r="C48" s="21"/>
      <c r="D48" s="21"/>
      <c r="E48" s="93"/>
      <c r="F48" s="22"/>
      <c r="G48" s="46"/>
      <c r="H48" s="94"/>
      <c r="I48" s="95"/>
      <c r="J48" s="94"/>
      <c r="K48" s="95"/>
      <c r="L48" s="94"/>
      <c r="M48" s="95"/>
      <c r="N48" s="94"/>
      <c r="O48" s="95"/>
      <c r="P48" s="94"/>
      <c r="Q48" s="49"/>
      <c r="R48" s="96"/>
    </row>
    <row r="49" spans="1:18" ht="14.45" x14ac:dyDescent="0.3">
      <c r="A49" s="21"/>
      <c r="B49" s="283" t="s">
        <v>23</v>
      </c>
      <c r="C49" s="282"/>
      <c r="D49" s="44" t="s">
        <v>46</v>
      </c>
      <c r="E49" s="45"/>
      <c r="F49" s="22"/>
      <c r="G49" s="46"/>
      <c r="H49" s="279">
        <v>0</v>
      </c>
      <c r="I49" s="47"/>
      <c r="J49" s="278">
        <f>$H$49</f>
        <v>0</v>
      </c>
      <c r="K49" s="48"/>
      <c r="L49" s="277">
        <f>$H$49</f>
        <v>0</v>
      </c>
      <c r="M49" s="48"/>
      <c r="N49" s="277">
        <f>$H$49</f>
        <v>0</v>
      </c>
      <c r="O49" s="48"/>
      <c r="P49" s="277">
        <f>$H$49</f>
        <v>0</v>
      </c>
      <c r="Q49" s="49"/>
      <c r="R49" s="50"/>
    </row>
    <row r="50" spans="1:18" ht="14.45" x14ac:dyDescent="0.3">
      <c r="A50" s="21"/>
      <c r="D50" s="44" t="s">
        <v>43</v>
      </c>
      <c r="E50" s="280"/>
      <c r="F50" s="52"/>
      <c r="G50" s="53"/>
      <c r="H50" s="54">
        <f>ROUND(IF(E50&gt;=$P$9,$P$9,E50),0)</f>
        <v>0</v>
      </c>
      <c r="I50" s="55"/>
      <c r="J50" s="54">
        <f>ROUND(IF((H50*$P$7)+H50&gt;=$P$9,$P$9,(H50*$P$7)+H50),0)</f>
        <v>0</v>
      </c>
      <c r="K50" s="56"/>
      <c r="L50" s="54">
        <f>ROUND(IF((J50*$P$7)+J50&gt;=$P$9,$P$9,(J50*$P$7)+J50),0)</f>
        <v>0</v>
      </c>
      <c r="M50" s="57"/>
      <c r="N50" s="54">
        <f>ROUND(IF((L50*$P$7)+L50&gt;=$P$9,$P$9,(L50*$P$7)+L50),0)</f>
        <v>0</v>
      </c>
      <c r="O50" s="57"/>
      <c r="P50" s="54">
        <f>ROUND(IF((N50*$P$7)+N50&gt;=$P$9,$P$9,(N50*$P$7)+N50),0)</f>
        <v>0</v>
      </c>
      <c r="Q50" s="49"/>
      <c r="R50" s="50"/>
    </row>
    <row r="51" spans="1:18" ht="14.45" x14ac:dyDescent="0.3">
      <c r="A51" s="21"/>
      <c r="B51" s="58"/>
      <c r="C51" s="59"/>
      <c r="D51" s="60" t="s">
        <v>44</v>
      </c>
      <c r="E51" s="61"/>
      <c r="F51" s="52"/>
      <c r="G51" s="53"/>
      <c r="H51" s="284">
        <f t="shared" ref="H51:P51" si="10">ROUND(H50*H49,0)</f>
        <v>0</v>
      </c>
      <c r="I51" s="62">
        <f t="shared" si="10"/>
        <v>0</v>
      </c>
      <c r="J51" s="284">
        <f t="shared" si="10"/>
        <v>0</v>
      </c>
      <c r="K51" s="62">
        <f t="shared" si="10"/>
        <v>0</v>
      </c>
      <c r="L51" s="284">
        <f t="shared" si="10"/>
        <v>0</v>
      </c>
      <c r="M51" s="62">
        <f t="shared" si="10"/>
        <v>0</v>
      </c>
      <c r="N51" s="284">
        <f t="shared" si="10"/>
        <v>0</v>
      </c>
      <c r="O51" s="62">
        <f t="shared" si="10"/>
        <v>0</v>
      </c>
      <c r="P51" s="287">
        <f t="shared" si="10"/>
        <v>0</v>
      </c>
      <c r="Q51" s="49"/>
      <c r="R51" s="50"/>
    </row>
    <row r="52" spans="1:18" ht="14.45" x14ac:dyDescent="0.3">
      <c r="A52" s="21"/>
      <c r="B52" s="58"/>
      <c r="C52" s="59"/>
      <c r="D52" s="63" t="s">
        <v>26</v>
      </c>
      <c r="E52" s="281"/>
      <c r="F52" s="52"/>
      <c r="G52" s="53"/>
      <c r="H52" s="285">
        <f>ROUND(H51*E52,0)</f>
        <v>0</v>
      </c>
      <c r="I52" s="64"/>
      <c r="J52" s="286">
        <f>ROUND(J51*E52,0)</f>
        <v>0</v>
      </c>
      <c r="K52" s="65"/>
      <c r="L52" s="286">
        <f>ROUND(L51*E52,0)</f>
        <v>0</v>
      </c>
      <c r="M52" s="65"/>
      <c r="N52" s="286">
        <f>ROUND(N51*E52,0)</f>
        <v>0</v>
      </c>
      <c r="O52" s="65"/>
      <c r="P52" s="286">
        <f>ROUND(P51*E52,0)</f>
        <v>0</v>
      </c>
      <c r="Q52" s="49"/>
      <c r="R52" s="50"/>
    </row>
    <row r="53" spans="1:18" ht="15.6" x14ac:dyDescent="0.35">
      <c r="A53" s="21"/>
      <c r="B53" s="58"/>
      <c r="C53" s="59"/>
      <c r="D53" s="500" t="s">
        <v>45</v>
      </c>
      <c r="E53" s="501"/>
      <c r="F53" s="66"/>
      <c r="G53" s="67"/>
      <c r="H53" s="68">
        <f t="shared" ref="H53:P53" si="11">ROUND(H51+H52,0)</f>
        <v>0</v>
      </c>
      <c r="I53" s="69">
        <f t="shared" si="11"/>
        <v>0</v>
      </c>
      <c r="J53" s="70">
        <f t="shared" si="11"/>
        <v>0</v>
      </c>
      <c r="K53" s="69">
        <f t="shared" si="11"/>
        <v>0</v>
      </c>
      <c r="L53" s="70">
        <f t="shared" si="11"/>
        <v>0</v>
      </c>
      <c r="M53" s="69">
        <f t="shared" si="11"/>
        <v>0</v>
      </c>
      <c r="N53" s="70">
        <f t="shared" si="11"/>
        <v>0</v>
      </c>
      <c r="O53" s="69">
        <f t="shared" si="11"/>
        <v>0</v>
      </c>
      <c r="P53" s="70">
        <f t="shared" si="11"/>
        <v>0</v>
      </c>
      <c r="Q53" s="71"/>
      <c r="R53" s="69">
        <f>ROUND(H53+J53+L53+N53+P53,0)</f>
        <v>0</v>
      </c>
    </row>
    <row r="54" spans="1:18" ht="11.1" customHeight="1" x14ac:dyDescent="0.3">
      <c r="A54" s="21"/>
      <c r="B54" s="43"/>
      <c r="C54" s="21"/>
      <c r="D54" s="21"/>
      <c r="E54" s="93"/>
      <c r="F54" s="22"/>
      <c r="G54" s="46"/>
      <c r="H54" s="94"/>
      <c r="I54" s="95"/>
      <c r="J54" s="94"/>
      <c r="K54" s="95"/>
      <c r="L54" s="94"/>
      <c r="M54" s="95"/>
      <c r="N54" s="94"/>
      <c r="O54" s="95"/>
      <c r="P54" s="94"/>
      <c r="Q54" s="49"/>
      <c r="R54" s="96"/>
    </row>
    <row r="55" spans="1:18" ht="14.45" x14ac:dyDescent="0.3">
      <c r="A55" s="21"/>
      <c r="B55" s="283" t="s">
        <v>23</v>
      </c>
      <c r="C55" s="282"/>
      <c r="D55" s="44" t="s">
        <v>46</v>
      </c>
      <c r="E55" s="45"/>
      <c r="F55" s="22"/>
      <c r="G55" s="46"/>
      <c r="H55" s="279">
        <v>0</v>
      </c>
      <c r="I55" s="47"/>
      <c r="J55" s="278">
        <f>$H$55</f>
        <v>0</v>
      </c>
      <c r="K55" s="48"/>
      <c r="L55" s="277">
        <f>$H$55</f>
        <v>0</v>
      </c>
      <c r="M55" s="48"/>
      <c r="N55" s="277">
        <f>$H$55</f>
        <v>0</v>
      </c>
      <c r="O55" s="48"/>
      <c r="P55" s="277">
        <f>$H$55</f>
        <v>0</v>
      </c>
      <c r="Q55" s="49"/>
      <c r="R55" s="50"/>
    </row>
    <row r="56" spans="1:18" x14ac:dyDescent="0.25">
      <c r="A56" s="21"/>
      <c r="D56" s="44" t="s">
        <v>43</v>
      </c>
      <c r="E56" s="280"/>
      <c r="F56" s="52"/>
      <c r="G56" s="53"/>
      <c r="H56" s="54">
        <f>ROUND(IF(E56&gt;=$P$9,$P$9,E56),0)</f>
        <v>0</v>
      </c>
      <c r="I56" s="55"/>
      <c r="J56" s="54">
        <f>ROUND(IF((H56*$P$7)+H56&gt;=$P$9,$P$9,(H56*$P$7)+H56),0)</f>
        <v>0</v>
      </c>
      <c r="K56" s="56"/>
      <c r="L56" s="54">
        <f>ROUND(IF((J56*$P$7)+J56&gt;=$P$9,$P$9,(J56*$P$7)+J56),0)</f>
        <v>0</v>
      </c>
      <c r="M56" s="57"/>
      <c r="N56" s="54">
        <f>ROUND(IF((L56*$P$7)+L56&gt;=$P$9,$P$9,(L56*$P$7)+L56),0)</f>
        <v>0</v>
      </c>
      <c r="O56" s="57"/>
      <c r="P56" s="54">
        <f>ROUND(IF((N56*$P$7)+N56&gt;=$P$9,$P$9,(N56*$P$7)+N56),0)</f>
        <v>0</v>
      </c>
      <c r="Q56" s="49"/>
      <c r="R56" s="50"/>
    </row>
    <row r="57" spans="1:18" x14ac:dyDescent="0.25">
      <c r="A57" s="21"/>
      <c r="B57" s="58"/>
      <c r="C57" s="59"/>
      <c r="D57" s="60" t="s">
        <v>44</v>
      </c>
      <c r="E57" s="61"/>
      <c r="F57" s="52"/>
      <c r="G57" s="53"/>
      <c r="H57" s="284">
        <f t="shared" ref="H57:P57" si="12">ROUND(H56*H55,0)</f>
        <v>0</v>
      </c>
      <c r="I57" s="62">
        <f t="shared" si="12"/>
        <v>0</v>
      </c>
      <c r="J57" s="284">
        <f t="shared" si="12"/>
        <v>0</v>
      </c>
      <c r="K57" s="62">
        <f t="shared" si="12"/>
        <v>0</v>
      </c>
      <c r="L57" s="284">
        <f t="shared" si="12"/>
        <v>0</v>
      </c>
      <c r="M57" s="62">
        <f t="shared" si="12"/>
        <v>0</v>
      </c>
      <c r="N57" s="284">
        <f t="shared" si="12"/>
        <v>0</v>
      </c>
      <c r="O57" s="62">
        <f t="shared" si="12"/>
        <v>0</v>
      </c>
      <c r="P57" s="287">
        <f t="shared" si="12"/>
        <v>0</v>
      </c>
      <c r="Q57" s="49"/>
      <c r="R57" s="50"/>
    </row>
    <row r="58" spans="1:18" x14ac:dyDescent="0.25">
      <c r="A58" s="21"/>
      <c r="B58" s="58"/>
      <c r="C58" s="59"/>
      <c r="D58" s="63" t="s">
        <v>26</v>
      </c>
      <c r="E58" s="281"/>
      <c r="F58" s="52"/>
      <c r="G58" s="53"/>
      <c r="H58" s="285">
        <f>ROUND(H57*E58,0)</f>
        <v>0</v>
      </c>
      <c r="I58" s="64"/>
      <c r="J58" s="286">
        <f>ROUND(J57*E58,0)</f>
        <v>0</v>
      </c>
      <c r="K58" s="65"/>
      <c r="L58" s="286">
        <f>ROUND(L57*E58,0)</f>
        <v>0</v>
      </c>
      <c r="M58" s="65"/>
      <c r="N58" s="286">
        <f>ROUND(N57*E58,0)</f>
        <v>0</v>
      </c>
      <c r="O58" s="65"/>
      <c r="P58" s="286">
        <f>ROUND(P57*E58,0)</f>
        <v>0</v>
      </c>
      <c r="Q58" s="49"/>
      <c r="R58" s="50"/>
    </row>
    <row r="59" spans="1:18" ht="16.5" x14ac:dyDescent="0.3">
      <c r="A59" s="21"/>
      <c r="B59" s="58"/>
      <c r="C59" s="59"/>
      <c r="D59" s="500" t="s">
        <v>45</v>
      </c>
      <c r="E59" s="501"/>
      <c r="F59" s="66"/>
      <c r="G59" s="67"/>
      <c r="H59" s="68">
        <f t="shared" ref="H59:P59" si="13">ROUND(H57+H58,0)</f>
        <v>0</v>
      </c>
      <c r="I59" s="69">
        <f t="shared" si="13"/>
        <v>0</v>
      </c>
      <c r="J59" s="70">
        <f t="shared" si="13"/>
        <v>0</v>
      </c>
      <c r="K59" s="69">
        <f t="shared" si="13"/>
        <v>0</v>
      </c>
      <c r="L59" s="70">
        <f t="shared" si="13"/>
        <v>0</v>
      </c>
      <c r="M59" s="69">
        <f t="shared" si="13"/>
        <v>0</v>
      </c>
      <c r="N59" s="70">
        <f t="shared" si="13"/>
        <v>0</v>
      </c>
      <c r="O59" s="69">
        <f t="shared" si="13"/>
        <v>0</v>
      </c>
      <c r="P59" s="70">
        <f t="shared" si="13"/>
        <v>0</v>
      </c>
      <c r="Q59" s="71"/>
      <c r="R59" s="69">
        <f>ROUND(H59+J59+L59+N59+P59,0)</f>
        <v>0</v>
      </c>
    </row>
    <row r="60" spans="1:18" x14ac:dyDescent="0.25">
      <c r="A60" s="21"/>
      <c r="B60" s="43" t="s">
        <v>31</v>
      </c>
      <c r="C60" s="21"/>
      <c r="D60" s="21"/>
      <c r="E60" s="93"/>
      <c r="F60" s="22"/>
      <c r="G60" s="46"/>
      <c r="H60" s="94"/>
      <c r="I60" s="95"/>
      <c r="J60" s="94"/>
      <c r="K60" s="95"/>
      <c r="L60" s="94"/>
      <c r="M60" s="95"/>
      <c r="N60" s="94"/>
      <c r="O60" s="95"/>
      <c r="P60" s="94"/>
      <c r="Q60" s="49"/>
      <c r="R60" s="96"/>
    </row>
    <row r="61" spans="1:18" x14ac:dyDescent="0.25">
      <c r="A61" s="21"/>
      <c r="B61" s="283" t="s">
        <v>23</v>
      </c>
      <c r="C61" s="282"/>
      <c r="D61" s="44" t="s">
        <v>46</v>
      </c>
      <c r="E61" s="45"/>
      <c r="F61" s="22"/>
      <c r="G61" s="46"/>
      <c r="H61" s="279">
        <v>0</v>
      </c>
      <c r="I61" s="47"/>
      <c r="J61" s="278">
        <f>$H$61</f>
        <v>0</v>
      </c>
      <c r="K61" s="48"/>
      <c r="L61" s="277">
        <f>$H$61</f>
        <v>0</v>
      </c>
      <c r="M61" s="48"/>
      <c r="N61" s="277">
        <f>$H$61</f>
        <v>0</v>
      </c>
      <c r="O61" s="48"/>
      <c r="P61" s="277">
        <f>$H$61</f>
        <v>0</v>
      </c>
      <c r="Q61" s="49"/>
      <c r="R61" s="50"/>
    </row>
    <row r="62" spans="1:18" x14ac:dyDescent="0.25">
      <c r="A62" s="21"/>
      <c r="D62" s="44" t="s">
        <v>43</v>
      </c>
      <c r="E62" s="280"/>
      <c r="F62" s="52"/>
      <c r="G62" s="53"/>
      <c r="H62" s="54">
        <f>ROUND(IF(E62&gt;=$P$9,$P$9,E62),0)</f>
        <v>0</v>
      </c>
      <c r="I62" s="55"/>
      <c r="J62" s="54">
        <f>ROUND(IF((H62*$P$7)+H62&gt;=$P$9,$P$9,(H62*$P$7)+H62),0)</f>
        <v>0</v>
      </c>
      <c r="K62" s="56"/>
      <c r="L62" s="54">
        <f>ROUND(IF((J62*$P$7)+J62&gt;=$P$9,$P$9,(J62*$P$7)+J62),0)</f>
        <v>0</v>
      </c>
      <c r="M62" s="57"/>
      <c r="N62" s="54">
        <f>ROUND(IF((L62*$P$7)+L62&gt;=$P$9,$P$9,(L62*$P$7)+L62),0)</f>
        <v>0</v>
      </c>
      <c r="O62" s="57"/>
      <c r="P62" s="54">
        <f>ROUND(IF((N62*$P$7)+N62&gt;=$P$9,$P$9,(N62*$P$7)+N62),0)</f>
        <v>0</v>
      </c>
      <c r="Q62" s="49"/>
      <c r="R62" s="50"/>
    </row>
    <row r="63" spans="1:18" x14ac:dyDescent="0.25">
      <c r="A63" s="21"/>
      <c r="B63" s="58"/>
      <c r="C63" s="59"/>
      <c r="D63" s="60" t="s">
        <v>44</v>
      </c>
      <c r="E63" s="61"/>
      <c r="F63" s="52"/>
      <c r="G63" s="53"/>
      <c r="H63" s="284">
        <f t="shared" ref="H63:P63" si="14">ROUND(H62*H61,0)</f>
        <v>0</v>
      </c>
      <c r="I63" s="62">
        <f t="shared" si="14"/>
        <v>0</v>
      </c>
      <c r="J63" s="284">
        <f t="shared" si="14"/>
        <v>0</v>
      </c>
      <c r="K63" s="62">
        <f t="shared" si="14"/>
        <v>0</v>
      </c>
      <c r="L63" s="284">
        <f t="shared" si="14"/>
        <v>0</v>
      </c>
      <c r="M63" s="62">
        <f t="shared" si="14"/>
        <v>0</v>
      </c>
      <c r="N63" s="284">
        <f t="shared" si="14"/>
        <v>0</v>
      </c>
      <c r="O63" s="62">
        <f t="shared" si="14"/>
        <v>0</v>
      </c>
      <c r="P63" s="287">
        <f t="shared" si="14"/>
        <v>0</v>
      </c>
      <c r="Q63" s="49"/>
      <c r="R63" s="50"/>
    </row>
    <row r="64" spans="1:18" x14ac:dyDescent="0.25">
      <c r="A64" s="21"/>
      <c r="B64" s="58"/>
      <c r="C64" s="59"/>
      <c r="D64" s="63" t="s">
        <v>26</v>
      </c>
      <c r="E64" s="281"/>
      <c r="F64" s="52"/>
      <c r="G64" s="53"/>
      <c r="H64" s="285">
        <f>ROUND(H63*E64,0)</f>
        <v>0</v>
      </c>
      <c r="I64" s="64"/>
      <c r="J64" s="286">
        <f>ROUND(J63*E64,0)</f>
        <v>0</v>
      </c>
      <c r="K64" s="65"/>
      <c r="L64" s="286">
        <f>ROUND(L63*E64,0)</f>
        <v>0</v>
      </c>
      <c r="M64" s="65"/>
      <c r="N64" s="286">
        <f>ROUND(N63*E64,0)</f>
        <v>0</v>
      </c>
      <c r="O64" s="65"/>
      <c r="P64" s="286">
        <f>ROUND(P63*E64,0)</f>
        <v>0</v>
      </c>
      <c r="Q64" s="49"/>
      <c r="R64" s="50"/>
    </row>
    <row r="65" spans="1:18" ht="16.5" x14ac:dyDescent="0.3">
      <c r="A65" s="21"/>
      <c r="B65" s="58"/>
      <c r="C65" s="59"/>
      <c r="D65" s="500" t="s">
        <v>45</v>
      </c>
      <c r="E65" s="501"/>
      <c r="F65" s="66"/>
      <c r="G65" s="67"/>
      <c r="H65" s="68">
        <f t="shared" ref="H65:P65" si="15">ROUND(H63+H64,0)</f>
        <v>0</v>
      </c>
      <c r="I65" s="69">
        <f t="shared" si="15"/>
        <v>0</v>
      </c>
      <c r="J65" s="70">
        <f t="shared" si="15"/>
        <v>0</v>
      </c>
      <c r="K65" s="69">
        <f t="shared" si="15"/>
        <v>0</v>
      </c>
      <c r="L65" s="70">
        <f t="shared" si="15"/>
        <v>0</v>
      </c>
      <c r="M65" s="69">
        <f t="shared" si="15"/>
        <v>0</v>
      </c>
      <c r="N65" s="70">
        <f t="shared" si="15"/>
        <v>0</v>
      </c>
      <c r="O65" s="69">
        <f t="shared" si="15"/>
        <v>0</v>
      </c>
      <c r="P65" s="70">
        <f t="shared" si="15"/>
        <v>0</v>
      </c>
      <c r="Q65" s="71"/>
      <c r="R65" s="69">
        <f>ROUND(H65+J65+L65+N65+P65,0)</f>
        <v>0</v>
      </c>
    </row>
    <row r="66" spans="1:18" ht="6.6" customHeight="1" x14ac:dyDescent="0.3">
      <c r="A66" s="21"/>
      <c r="B66" s="58"/>
      <c r="C66" s="59"/>
      <c r="D66" s="73"/>
      <c r="E66" s="74"/>
      <c r="F66" s="66"/>
      <c r="G66" s="67"/>
      <c r="H66" s="69"/>
      <c r="I66" s="89"/>
      <c r="J66" s="69"/>
      <c r="K66" s="89"/>
      <c r="L66" s="69"/>
      <c r="M66" s="89"/>
      <c r="N66" s="69"/>
      <c r="O66" s="89"/>
      <c r="P66" s="69"/>
      <c r="Q66" s="97"/>
      <c r="R66" s="69"/>
    </row>
    <row r="67" spans="1:18" ht="16.5" x14ac:dyDescent="0.3">
      <c r="A67" s="21"/>
      <c r="B67" s="87" t="s">
        <v>114</v>
      </c>
      <c r="C67" s="59"/>
      <c r="D67" s="73"/>
      <c r="E67" s="74"/>
      <c r="F67" s="66"/>
      <c r="G67" s="67"/>
      <c r="H67" s="88">
        <f>'Add''l Personnel'!$H$374</f>
        <v>0</v>
      </c>
      <c r="I67" s="89"/>
      <c r="J67" s="88">
        <f>'Add''l Personnel'!$J$374</f>
        <v>0</v>
      </c>
      <c r="K67" s="89"/>
      <c r="L67" s="88">
        <f>'Add''l Personnel'!$L$374</f>
        <v>0</v>
      </c>
      <c r="M67" s="89"/>
      <c r="N67" s="88">
        <f>'Add''l Personnel'!$N$374</f>
        <v>0</v>
      </c>
      <c r="O67" s="89"/>
      <c r="P67" s="88">
        <f>'Add''l Personnel'!$P$374</f>
        <v>0</v>
      </c>
      <c r="Q67" s="97"/>
      <c r="R67" s="69"/>
    </row>
    <row r="68" spans="1:18" ht="16.5" x14ac:dyDescent="0.3">
      <c r="A68" s="21"/>
      <c r="B68" s="90" t="s">
        <v>53</v>
      </c>
      <c r="C68" s="59"/>
      <c r="D68" s="73"/>
      <c r="E68" s="74"/>
      <c r="F68" s="66"/>
      <c r="G68" s="67"/>
      <c r="H68" s="69">
        <f>ROUND(H53+H59+H65+H67,0)</f>
        <v>0</v>
      </c>
      <c r="I68" s="89"/>
      <c r="J68" s="69">
        <f>ROUND(J53+J59+J65+J67,0)</f>
        <v>0</v>
      </c>
      <c r="K68" s="89"/>
      <c r="L68" s="69">
        <f>ROUND(L53+L59+L65+L67,0)</f>
        <v>0</v>
      </c>
      <c r="M68" s="89"/>
      <c r="N68" s="69">
        <f>ROUND(N53+N59+N65+N67,0)</f>
        <v>0</v>
      </c>
      <c r="O68" s="89"/>
      <c r="P68" s="69">
        <f>ROUND(P53+P59+P65+P67,0)</f>
        <v>0</v>
      </c>
      <c r="Q68" s="97"/>
      <c r="R68" s="69"/>
    </row>
    <row r="69" spans="1:18" ht="7.15" customHeight="1" x14ac:dyDescent="0.3">
      <c r="A69" s="21"/>
      <c r="B69" s="90"/>
      <c r="C69" s="59"/>
      <c r="D69" s="73"/>
      <c r="E69" s="74"/>
      <c r="F69" s="66"/>
      <c r="G69" s="67"/>
      <c r="H69" s="69"/>
      <c r="I69" s="89"/>
      <c r="J69" s="69"/>
      <c r="K69" s="89"/>
      <c r="L69" s="69"/>
      <c r="M69" s="89"/>
      <c r="N69" s="69"/>
      <c r="O69" s="89"/>
      <c r="P69" s="69"/>
      <c r="Q69" s="97"/>
      <c r="R69" s="69"/>
    </row>
    <row r="70" spans="1:18" ht="16.5" x14ac:dyDescent="0.3">
      <c r="A70" s="21"/>
      <c r="B70" s="490" t="s">
        <v>111</v>
      </c>
      <c r="C70" s="490"/>
      <c r="D70" s="490"/>
      <c r="E70" s="491"/>
      <c r="F70" s="66"/>
      <c r="G70" s="67"/>
      <c r="H70" s="88">
        <f>'Add''l Personnel'!$H$376</f>
        <v>0</v>
      </c>
      <c r="I70" s="89"/>
      <c r="J70" s="88">
        <f>'Add''l Personnel'!$J$376</f>
        <v>0</v>
      </c>
      <c r="K70" s="89"/>
      <c r="L70" s="88">
        <f>'Add''l Personnel'!$L$376</f>
        <v>0</v>
      </c>
      <c r="M70" s="89"/>
      <c r="N70" s="88">
        <f>'Add''l Personnel'!$N$376</f>
        <v>0</v>
      </c>
      <c r="O70" s="89"/>
      <c r="P70" s="88">
        <f>'Add''l Personnel'!$P$376</f>
        <v>0</v>
      </c>
      <c r="Q70" s="97"/>
      <c r="R70" s="69"/>
    </row>
    <row r="71" spans="1:18" s="86" customFormat="1" ht="16.5" x14ac:dyDescent="0.3">
      <c r="A71" s="77"/>
      <c r="B71" s="98" t="s">
        <v>54</v>
      </c>
      <c r="C71" s="77"/>
      <c r="D71" s="77"/>
      <c r="E71" s="78"/>
      <c r="F71" s="79"/>
      <c r="G71" s="80"/>
      <c r="H71" s="69">
        <f>ROUND(H18+H24+H30+H36+H42+H52+H58+H64+H70,0)</f>
        <v>0</v>
      </c>
      <c r="I71" s="99"/>
      <c r="J71" s="69">
        <f>ROUND(J18+J24+J30+J36+J42+J52+J58+J64+J70,0)</f>
        <v>0</v>
      </c>
      <c r="K71" s="99"/>
      <c r="L71" s="69">
        <f>ROUND(L18+L24+L30+L36+L42+L52+L58+L64+L70,0)</f>
        <v>0</v>
      </c>
      <c r="M71" s="99"/>
      <c r="N71" s="69">
        <f>ROUND(N18+N24+N30+N36+N42+N52+N58+N64+N70,0)</f>
        <v>0</v>
      </c>
      <c r="O71" s="99"/>
      <c r="P71" s="69">
        <f>ROUND(P18+P24+P30+P36+P42+P52+P58+P64+P70,0)</f>
        <v>0</v>
      </c>
      <c r="Q71" s="100"/>
      <c r="R71" s="69"/>
    </row>
    <row r="72" spans="1:18" ht="14.45" customHeight="1" x14ac:dyDescent="0.25">
      <c r="A72" s="21"/>
      <c r="B72" s="43"/>
      <c r="C72" s="21"/>
      <c r="D72" s="21"/>
      <c r="E72" s="93"/>
      <c r="F72" s="22"/>
      <c r="G72" s="46"/>
      <c r="H72" s="94"/>
      <c r="I72" s="95"/>
      <c r="J72" s="94"/>
      <c r="K72" s="95"/>
      <c r="L72" s="94"/>
      <c r="M72" s="95"/>
      <c r="N72" s="94"/>
      <c r="O72" s="95"/>
      <c r="P72" s="94"/>
      <c r="Q72" s="49"/>
      <c r="R72" s="96"/>
    </row>
    <row r="73" spans="1:18" s="86" customFormat="1" ht="17.25" thickBot="1" x14ac:dyDescent="0.35">
      <c r="A73" s="77"/>
      <c r="B73" s="77" t="s">
        <v>55</v>
      </c>
      <c r="C73" s="77"/>
      <c r="D73" s="77"/>
      <c r="E73" s="78"/>
      <c r="F73" s="79"/>
      <c r="G73" s="80"/>
      <c r="H73" s="69">
        <f>ROUND(H46+H68,0)</f>
        <v>0</v>
      </c>
      <c r="I73" s="99"/>
      <c r="J73" s="69">
        <f>ROUND(J46+J68,0)</f>
        <v>0</v>
      </c>
      <c r="K73" s="99"/>
      <c r="L73" s="69">
        <f>ROUND(L46+L68,0)</f>
        <v>0</v>
      </c>
      <c r="M73" s="99"/>
      <c r="N73" s="69">
        <f>ROUND(N46+N68,0)</f>
        <v>0</v>
      </c>
      <c r="O73" s="99"/>
      <c r="P73" s="69">
        <f>ROUND(P46+P68,0)</f>
        <v>0</v>
      </c>
      <c r="Q73" s="100"/>
      <c r="R73" s="69">
        <f>ROUND(H73+J73+L73+N73+P73,0)</f>
        <v>0</v>
      </c>
    </row>
    <row r="74" spans="1:18" s="106" customFormat="1" x14ac:dyDescent="0.25">
      <c r="A74" s="101" t="s">
        <v>57</v>
      </c>
      <c r="B74" s="101"/>
      <c r="C74" s="101"/>
      <c r="D74" s="101"/>
      <c r="E74" s="102"/>
      <c r="F74" s="103"/>
      <c r="G74" s="103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5"/>
    </row>
    <row r="75" spans="1:18" x14ac:dyDescent="0.25">
      <c r="A75" s="21"/>
      <c r="B75" s="506" t="s">
        <v>5</v>
      </c>
      <c r="C75" s="506"/>
      <c r="D75" s="506"/>
      <c r="E75" s="507"/>
      <c r="F75" s="107"/>
      <c r="G75" s="108"/>
      <c r="H75" s="288">
        <v>0</v>
      </c>
      <c r="I75" s="109"/>
      <c r="J75" s="288">
        <v>0</v>
      </c>
      <c r="K75" s="109"/>
      <c r="L75" s="288">
        <v>0</v>
      </c>
      <c r="M75" s="109"/>
      <c r="N75" s="288">
        <v>0</v>
      </c>
      <c r="O75" s="109"/>
      <c r="P75" s="288">
        <v>0</v>
      </c>
      <c r="Q75" s="110"/>
      <c r="R75" s="96"/>
    </row>
    <row r="76" spans="1:18" x14ac:dyDescent="0.25">
      <c r="A76" s="21"/>
      <c r="B76" s="496" t="s">
        <v>6</v>
      </c>
      <c r="C76" s="496"/>
      <c r="D76" s="496"/>
      <c r="E76" s="497"/>
      <c r="F76" s="111"/>
      <c r="G76" s="112"/>
      <c r="H76" s="289"/>
      <c r="I76" s="113"/>
      <c r="J76" s="289"/>
      <c r="K76" s="113"/>
      <c r="L76" s="289"/>
      <c r="M76" s="113"/>
      <c r="N76" s="289"/>
      <c r="O76" s="113"/>
      <c r="P76" s="289"/>
      <c r="Q76" s="114"/>
      <c r="R76" s="115"/>
    </row>
    <row r="77" spans="1:18" x14ac:dyDescent="0.25">
      <c r="A77" s="21"/>
      <c r="B77" s="496" t="s">
        <v>109</v>
      </c>
      <c r="C77" s="496"/>
      <c r="D77" s="496"/>
      <c r="E77" s="497"/>
      <c r="F77" s="111"/>
      <c r="G77" s="112"/>
      <c r="H77" s="289"/>
      <c r="I77" s="113"/>
      <c r="J77" s="289"/>
      <c r="K77" s="113"/>
      <c r="L77" s="289"/>
      <c r="M77" s="113"/>
      <c r="N77" s="289"/>
      <c r="O77" s="113"/>
      <c r="P77" s="289"/>
      <c r="Q77" s="114"/>
      <c r="R77" s="115"/>
    </row>
    <row r="78" spans="1:18" x14ac:dyDescent="0.25">
      <c r="A78" s="21"/>
      <c r="B78" s="488" t="s">
        <v>148</v>
      </c>
      <c r="C78" s="488"/>
      <c r="D78" s="488"/>
      <c r="E78" s="489"/>
      <c r="F78" s="116"/>
      <c r="G78" s="117"/>
      <c r="H78" s="118">
        <f>'Add''l Other Exp'!H11</f>
        <v>0</v>
      </c>
      <c r="I78" s="119"/>
      <c r="J78" s="118">
        <f>'Add''l Other Exp'!J11</f>
        <v>0</v>
      </c>
      <c r="K78" s="119"/>
      <c r="L78" s="118">
        <f>'Add''l Other Exp'!L11</f>
        <v>0</v>
      </c>
      <c r="M78" s="119"/>
      <c r="N78" s="118">
        <f>'Add''l Other Exp'!N11</f>
        <v>0</v>
      </c>
      <c r="O78" s="119"/>
      <c r="P78" s="118">
        <f>'Add''l Other Exp'!P11</f>
        <v>0</v>
      </c>
      <c r="Q78" s="114"/>
      <c r="R78" s="115"/>
    </row>
    <row r="79" spans="1:18" s="77" customFormat="1" ht="17.25" thickBot="1" x14ac:dyDescent="0.35">
      <c r="A79" s="120"/>
      <c r="B79" s="121" t="s">
        <v>56</v>
      </c>
      <c r="C79" s="121"/>
      <c r="D79" s="121"/>
      <c r="E79" s="122"/>
      <c r="F79" s="116"/>
      <c r="G79" s="123"/>
      <c r="H79" s="124">
        <f>ROUND(SUM(H75:H78),0)</f>
        <v>0</v>
      </c>
      <c r="I79" s="125"/>
      <c r="J79" s="124">
        <f>ROUND(SUM(J75:J78),0)</f>
        <v>0</v>
      </c>
      <c r="K79" s="125"/>
      <c r="L79" s="124">
        <f>ROUND(SUM(L75:L78),0)</f>
        <v>0</v>
      </c>
      <c r="M79" s="125"/>
      <c r="N79" s="124">
        <f>ROUND(SUM(N75:N78),0)</f>
        <v>0</v>
      </c>
      <c r="O79" s="125"/>
      <c r="P79" s="124">
        <f>ROUND(SUM(P75:P78),0)</f>
        <v>0</v>
      </c>
      <c r="Q79" s="126"/>
      <c r="R79" s="127">
        <f>ROUND(SUM(H79:P79),0)</f>
        <v>0</v>
      </c>
    </row>
    <row r="80" spans="1:18" s="21" customFormat="1" x14ac:dyDescent="0.25">
      <c r="A80" s="128" t="s">
        <v>58</v>
      </c>
      <c r="B80" s="129"/>
      <c r="C80" s="129"/>
      <c r="D80" s="129"/>
      <c r="E80" s="28"/>
      <c r="F80" s="28"/>
      <c r="G80" s="28"/>
      <c r="H80" s="130"/>
      <c r="I80" s="130"/>
      <c r="J80" s="130"/>
      <c r="K80" s="131"/>
      <c r="L80" s="131"/>
      <c r="M80" s="130"/>
      <c r="N80" s="130"/>
      <c r="O80" s="130"/>
      <c r="P80" s="130"/>
      <c r="Q80" s="29"/>
      <c r="R80" s="132"/>
    </row>
    <row r="81" spans="1:18" x14ac:dyDescent="0.25">
      <c r="A81" s="133"/>
      <c r="B81" s="498" t="s">
        <v>3</v>
      </c>
      <c r="C81" s="498"/>
      <c r="D81" s="498"/>
      <c r="E81" s="499"/>
      <c r="F81" s="22"/>
      <c r="G81" s="134"/>
      <c r="H81" s="290">
        <v>0</v>
      </c>
      <c r="I81" s="135"/>
      <c r="J81" s="290">
        <f>$H$81</f>
        <v>0</v>
      </c>
      <c r="K81" s="135"/>
      <c r="L81" s="290">
        <f>$H$81</f>
        <v>0</v>
      </c>
      <c r="M81" s="135"/>
      <c r="N81" s="290">
        <f>$H$81</f>
        <v>0</v>
      </c>
      <c r="O81" s="135"/>
      <c r="P81" s="290">
        <f>$H$81</f>
        <v>0</v>
      </c>
      <c r="Q81" s="49"/>
      <c r="R81" s="96"/>
    </row>
    <row r="82" spans="1:18" x14ac:dyDescent="0.25">
      <c r="A82" s="21"/>
      <c r="B82" s="508" t="s">
        <v>4</v>
      </c>
      <c r="C82" s="508"/>
      <c r="D82" s="508"/>
      <c r="E82" s="509"/>
      <c r="F82" s="22"/>
      <c r="G82" s="46"/>
      <c r="H82" s="1">
        <v>0</v>
      </c>
      <c r="I82" s="136"/>
      <c r="J82" s="1">
        <f>$H$82</f>
        <v>0</v>
      </c>
      <c r="K82" s="136"/>
      <c r="L82" s="1">
        <f>$H$82</f>
        <v>0</v>
      </c>
      <c r="M82" s="136"/>
      <c r="N82" s="1">
        <f>$H$82</f>
        <v>0</v>
      </c>
      <c r="O82" s="136"/>
      <c r="P82" s="1">
        <f>$H$82</f>
        <v>0</v>
      </c>
      <c r="Q82" s="49"/>
      <c r="R82" s="96"/>
    </row>
    <row r="83" spans="1:18" s="86" customFormat="1" ht="17.25" thickBot="1" x14ac:dyDescent="0.35">
      <c r="A83" s="137"/>
      <c r="B83" s="120" t="s">
        <v>56</v>
      </c>
      <c r="C83" s="120"/>
      <c r="D83" s="120"/>
      <c r="E83" s="138"/>
      <c r="F83" s="139"/>
      <c r="G83" s="140"/>
      <c r="H83" s="141">
        <f>ROUND(SUM(H81:H82),0)</f>
        <v>0</v>
      </c>
      <c r="I83" s="142"/>
      <c r="J83" s="141">
        <f>ROUND(SUM(J81:J82),0)</f>
        <v>0</v>
      </c>
      <c r="K83" s="142"/>
      <c r="L83" s="141">
        <f>ROUND(SUM(L81:L82),0)</f>
        <v>0</v>
      </c>
      <c r="M83" s="142"/>
      <c r="N83" s="141">
        <f>ROUND(SUM(N81:N82),0)</f>
        <v>0</v>
      </c>
      <c r="O83" s="142"/>
      <c r="P83" s="141">
        <f>ROUND(SUM(P81:P82),0)</f>
        <v>0</v>
      </c>
      <c r="Q83" s="100"/>
      <c r="R83" s="143">
        <f>ROUND(SUM(H83:P83),0)</f>
        <v>0</v>
      </c>
    </row>
    <row r="84" spans="1:18" s="86" customFormat="1" x14ac:dyDescent="0.25">
      <c r="A84" s="128" t="s">
        <v>72</v>
      </c>
      <c r="B84" s="129"/>
      <c r="C84" s="129"/>
      <c r="D84" s="129"/>
      <c r="E84" s="28"/>
      <c r="F84" s="28"/>
      <c r="G84" s="28"/>
      <c r="H84" s="130"/>
      <c r="I84" s="130"/>
      <c r="J84" s="130"/>
      <c r="K84" s="131"/>
      <c r="L84" s="131"/>
      <c r="M84" s="130"/>
      <c r="N84" s="130"/>
      <c r="O84" s="130"/>
      <c r="P84" s="130"/>
      <c r="Q84" s="29"/>
      <c r="R84" s="132"/>
    </row>
    <row r="85" spans="1:18" s="150" customFormat="1" x14ac:dyDescent="0.25">
      <c r="A85" s="144"/>
      <c r="B85" s="510" t="s">
        <v>37</v>
      </c>
      <c r="C85" s="510"/>
      <c r="D85" s="510"/>
      <c r="E85" s="511"/>
      <c r="F85" s="145"/>
      <c r="G85" s="146"/>
      <c r="H85" s="291"/>
      <c r="I85" s="147"/>
      <c r="J85" s="291"/>
      <c r="K85" s="147"/>
      <c r="L85" s="291"/>
      <c r="M85" s="147"/>
      <c r="N85" s="291"/>
      <c r="O85" s="147"/>
      <c r="P85" s="291"/>
      <c r="Q85" s="148"/>
      <c r="R85" s="149"/>
    </row>
    <row r="86" spans="1:18" s="86" customFormat="1" x14ac:dyDescent="0.25">
      <c r="A86" s="21"/>
      <c r="B86" s="492" t="s">
        <v>38</v>
      </c>
      <c r="C86" s="492"/>
      <c r="D86" s="492"/>
      <c r="E86" s="493"/>
      <c r="F86" s="22"/>
      <c r="G86" s="46"/>
      <c r="H86" s="292"/>
      <c r="I86" s="136"/>
      <c r="J86" s="292"/>
      <c r="K86" s="136"/>
      <c r="L86" s="292"/>
      <c r="M86" s="136"/>
      <c r="N86" s="292"/>
      <c r="O86" s="136"/>
      <c r="P86" s="292"/>
      <c r="Q86" s="49"/>
      <c r="R86" s="96"/>
    </row>
    <row r="87" spans="1:18" s="86" customFormat="1" ht="17.25" thickBot="1" x14ac:dyDescent="0.35">
      <c r="A87" s="137"/>
      <c r="B87" s="137" t="s">
        <v>56</v>
      </c>
      <c r="C87" s="137"/>
      <c r="D87" s="137"/>
      <c r="E87" s="151"/>
      <c r="F87" s="139"/>
      <c r="G87" s="152"/>
      <c r="H87" s="141">
        <f>ROUND(SUM(H85:H86),0)</f>
        <v>0</v>
      </c>
      <c r="I87" s="142"/>
      <c r="J87" s="141">
        <f>ROUND(SUM(J85:J86),0)</f>
        <v>0</v>
      </c>
      <c r="K87" s="142"/>
      <c r="L87" s="141">
        <f>ROUND(SUM(L85:L86),0)</f>
        <v>0</v>
      </c>
      <c r="M87" s="142"/>
      <c r="N87" s="141">
        <f>ROUND(SUM(N85:N86),0)</f>
        <v>0</v>
      </c>
      <c r="O87" s="142"/>
      <c r="P87" s="141">
        <f>ROUND(SUM(P85:P86),0)</f>
        <v>0</v>
      </c>
      <c r="Q87" s="100"/>
      <c r="R87" s="143">
        <f>ROUND(SUM(H87:P87),0)</f>
        <v>0</v>
      </c>
    </row>
    <row r="88" spans="1:18" x14ac:dyDescent="0.25">
      <c r="A88" s="101" t="s">
        <v>59</v>
      </c>
      <c r="B88" s="26"/>
      <c r="C88" s="26"/>
      <c r="D88" s="26"/>
      <c r="E88" s="27"/>
      <c r="F88" s="28"/>
      <c r="G88" s="27"/>
      <c r="H88" s="131"/>
      <c r="I88" s="131"/>
      <c r="J88" s="131"/>
      <c r="K88" s="131"/>
      <c r="L88" s="131"/>
      <c r="M88" s="131"/>
      <c r="N88" s="131"/>
      <c r="O88" s="131"/>
      <c r="P88" s="131"/>
      <c r="Q88" s="29"/>
      <c r="R88" s="153"/>
    </row>
    <row r="89" spans="1:18" x14ac:dyDescent="0.25">
      <c r="A89" s="21"/>
      <c r="B89" s="43" t="s">
        <v>32</v>
      </c>
      <c r="C89" s="21"/>
      <c r="D89" s="21"/>
      <c r="E89" s="93"/>
      <c r="F89" s="154"/>
      <c r="G89" s="46"/>
      <c r="H89" s="155"/>
      <c r="I89" s="136"/>
      <c r="J89" s="155"/>
      <c r="K89" s="136"/>
      <c r="L89" s="155"/>
      <c r="M89" s="136"/>
      <c r="N89" s="156"/>
      <c r="O89" s="136"/>
      <c r="P89" s="155"/>
      <c r="Q89" s="95"/>
      <c r="R89" s="96"/>
    </row>
    <row r="90" spans="1:18" x14ac:dyDescent="0.25">
      <c r="A90" s="21"/>
      <c r="B90" s="492" t="s">
        <v>37</v>
      </c>
      <c r="C90" s="492"/>
      <c r="D90" s="492"/>
      <c r="E90" s="493"/>
      <c r="F90" s="22"/>
      <c r="G90" s="46"/>
      <c r="H90" s="293">
        <f>ROUND('Add''l Other Exp'!H15+'Add''l Other Exp'!H16+'Add''l Other Exp'!H17+'Add''l Other Exp'!H18+'Add''l Other Exp'!H19+'Add''l Other Exp'!H20,0)</f>
        <v>0</v>
      </c>
      <c r="I90" s="136"/>
      <c r="J90" s="293">
        <f>ROUND('Add''l Other Exp'!J15+'Add''l Other Exp'!J16+'Add''l Other Exp'!J17+'Add''l Other Exp'!J18+'Add''l Other Exp'!J19+'Add''l Other Exp'!J20,0)</f>
        <v>0</v>
      </c>
      <c r="K90" s="136"/>
      <c r="L90" s="293">
        <f>ROUND('Add''l Other Exp'!L15+'Add''l Other Exp'!L16+'Add''l Other Exp'!L17+'Add''l Other Exp'!L18+'Add''l Other Exp'!L19+'Add''l Other Exp'!L20,0)</f>
        <v>0</v>
      </c>
      <c r="M90" s="136"/>
      <c r="N90" s="293">
        <f>ROUND('Add''l Other Exp'!N15+'Add''l Other Exp'!N16+'Add''l Other Exp'!N17+'Add''l Other Exp'!N18+'Add''l Other Exp'!N19+'Add''l Other Exp'!N20,0)</f>
        <v>0</v>
      </c>
      <c r="O90" s="136"/>
      <c r="P90" s="293">
        <f>ROUND('Add''l Other Exp'!P15+'Add''l Other Exp'!P16+'Add''l Other Exp'!P17+'Add''l Other Exp'!P18+'Add''l Other Exp'!P19+'Add''l Other Exp'!P20,0)</f>
        <v>0</v>
      </c>
      <c r="Q90" s="49"/>
      <c r="R90" s="96"/>
    </row>
    <row r="91" spans="1:18" x14ac:dyDescent="0.25">
      <c r="A91" s="21"/>
      <c r="B91" s="492" t="s">
        <v>38</v>
      </c>
      <c r="C91" s="492"/>
      <c r="D91" s="492"/>
      <c r="E91" s="493"/>
      <c r="F91" s="22"/>
      <c r="G91" s="46"/>
      <c r="H91" s="293">
        <f>ROUND('Add''l Other Exp'!H22+'Add''l Other Exp'!H23+'Add''l Other Exp'!H24+'Add''l Other Exp'!H25+'Add''l Other Exp'!H26+'Add''l Other Exp'!H27,0)</f>
        <v>0</v>
      </c>
      <c r="I91" s="136"/>
      <c r="J91" s="293">
        <f>ROUND('Add''l Other Exp'!J22+'Add''l Other Exp'!J23+'Add''l Other Exp'!J24+'Add''l Other Exp'!J25+'Add''l Other Exp'!J26+'Add''l Other Exp'!J27,0)</f>
        <v>0</v>
      </c>
      <c r="K91" s="136"/>
      <c r="L91" s="293">
        <f>ROUND('Add''l Other Exp'!L22+'Add''l Other Exp'!L23+'Add''l Other Exp'!L24+'Add''l Other Exp'!L25+'Add''l Other Exp'!L26+'Add''l Other Exp'!L27,0)</f>
        <v>0</v>
      </c>
      <c r="M91" s="136"/>
      <c r="N91" s="293">
        <f>ROUND('Add''l Other Exp'!N22+'Add''l Other Exp'!N23+'Add''l Other Exp'!N24+'Add''l Other Exp'!N25+'Add''l Other Exp'!N26+'Add''l Other Exp'!N27,0)</f>
        <v>0</v>
      </c>
      <c r="O91" s="136"/>
      <c r="P91" s="293">
        <f>ROUND('Add''l Other Exp'!P22+'Add''l Other Exp'!P23+'Add''l Other Exp'!P24+'Add''l Other Exp'!P25+'Add''l Other Exp'!P26+'Add''l Other Exp'!P27,0)</f>
        <v>0</v>
      </c>
      <c r="Q91" s="49"/>
      <c r="R91" s="96"/>
    </row>
    <row r="92" spans="1:18" x14ac:dyDescent="0.25">
      <c r="A92" s="21"/>
      <c r="B92" s="492" t="s">
        <v>39</v>
      </c>
      <c r="C92" s="492"/>
      <c r="D92" s="492"/>
      <c r="E92" s="493"/>
      <c r="F92" s="22"/>
      <c r="G92" s="46"/>
      <c r="H92" s="293">
        <f>ROUND('Add''l Other Exp'!H29+'Add''l Other Exp'!H30+'Add''l Other Exp'!H31+'Add''l Other Exp'!H32+'Add''l Other Exp'!H33+'Add''l Other Exp'!H34,0)</f>
        <v>0</v>
      </c>
      <c r="I92" s="136"/>
      <c r="J92" s="293">
        <f>ROUND('Add''l Other Exp'!J29+'Add''l Other Exp'!J30+'Add''l Other Exp'!J31+'Add''l Other Exp'!J32+'Add''l Other Exp'!J33+'Add''l Other Exp'!J34,0)</f>
        <v>0</v>
      </c>
      <c r="K92" s="136"/>
      <c r="L92" s="293">
        <f>ROUND('Add''l Other Exp'!L29+'Add''l Other Exp'!L30+'Add''l Other Exp'!L31+'Add''l Other Exp'!L32+'Add''l Other Exp'!L33+'Add''l Other Exp'!L34,0)</f>
        <v>0</v>
      </c>
      <c r="M92" s="136"/>
      <c r="N92" s="293">
        <f>ROUND('Add''l Other Exp'!N29+'Add''l Other Exp'!N30+'Add''l Other Exp'!N31+'Add''l Other Exp'!N32+'Add''l Other Exp'!N33+'Add''l Other Exp'!N34,0)</f>
        <v>0</v>
      </c>
      <c r="O92" s="136"/>
      <c r="P92" s="293">
        <f>ROUND('Add''l Other Exp'!P29+'Add''l Other Exp'!P30+'Add''l Other Exp'!P31+'Add''l Other Exp'!P32+'Add''l Other Exp'!P33+'Add''l Other Exp'!P34,0)</f>
        <v>0</v>
      </c>
      <c r="Q92" s="49"/>
      <c r="R92" s="96"/>
    </row>
    <row r="93" spans="1:18" x14ac:dyDescent="0.25">
      <c r="A93" s="21"/>
      <c r="B93" s="492" t="s">
        <v>40</v>
      </c>
      <c r="C93" s="492"/>
      <c r="D93" s="492"/>
      <c r="E93" s="493"/>
      <c r="F93" s="22"/>
      <c r="G93" s="46"/>
      <c r="H93" s="293">
        <f>ROUND('Add''l Other Exp'!H36+'Add''l Other Exp'!H37+'Add''l Other Exp'!H38+'Add''l Other Exp'!H39+'Add''l Other Exp'!H40+'Add''l Other Exp'!H41,0)</f>
        <v>0</v>
      </c>
      <c r="I93" s="136"/>
      <c r="J93" s="293">
        <f>ROUND('Add''l Other Exp'!J36+'Add''l Other Exp'!J37+'Add''l Other Exp'!J38+'Add''l Other Exp'!J39+'Add''l Other Exp'!J40+'Add''l Other Exp'!J41,0)</f>
        <v>0</v>
      </c>
      <c r="K93" s="136"/>
      <c r="L93" s="293">
        <f>ROUND('Add''l Other Exp'!L36+'Add''l Other Exp'!L37+'Add''l Other Exp'!L38+'Add''l Other Exp'!L39+'Add''l Other Exp'!L40+'Add''l Other Exp'!L41,0)</f>
        <v>0</v>
      </c>
      <c r="M93" s="136"/>
      <c r="N93" s="293">
        <f>ROUND('Add''l Other Exp'!N36+'Add''l Other Exp'!N37+'Add''l Other Exp'!N38+'Add''l Other Exp'!N39+'Add''l Other Exp'!N40+'Add''l Other Exp'!N41,0)</f>
        <v>0</v>
      </c>
      <c r="O93" s="136"/>
      <c r="P93" s="293">
        <f>ROUND('Add''l Other Exp'!P36+'Add''l Other Exp'!P37+'Add''l Other Exp'!P38+'Add''l Other Exp'!P39+'Add''l Other Exp'!P40+'Add''l Other Exp'!P41,0)</f>
        <v>0</v>
      </c>
      <c r="Q93" s="49"/>
      <c r="R93" s="96"/>
    </row>
    <row r="94" spans="1:18" x14ac:dyDescent="0.25">
      <c r="A94" s="21"/>
      <c r="B94" s="492" t="s">
        <v>41</v>
      </c>
      <c r="C94" s="492"/>
      <c r="D94" s="492"/>
      <c r="E94" s="493"/>
      <c r="F94" s="22"/>
      <c r="G94" s="46"/>
      <c r="H94" s="294">
        <f>ROUND('Add''l Other Exp'!H43+'Add''l Other Exp'!H44+'Add''l Other Exp'!H45+'Add''l Other Exp'!H46+'Add''l Other Exp'!H47,0)</f>
        <v>0</v>
      </c>
      <c r="I94" s="136"/>
      <c r="J94" s="294">
        <f>ROUND('Add''l Other Exp'!J43+'Add''l Other Exp'!J44+'Add''l Other Exp'!J45+'Add''l Other Exp'!J46+'Add''l Other Exp'!J47,0)</f>
        <v>0</v>
      </c>
      <c r="K94" s="136"/>
      <c r="L94" s="294">
        <f>ROUND('Add''l Other Exp'!L43+'Add''l Other Exp'!L44+'Add''l Other Exp'!L45+'Add''l Other Exp'!L46+'Add''l Other Exp'!L47,0)</f>
        <v>0</v>
      </c>
      <c r="M94" s="136"/>
      <c r="N94" s="294">
        <f>ROUND('Add''l Other Exp'!N43+'Add''l Other Exp'!N44+'Add''l Other Exp'!N45+'Add''l Other Exp'!N46+'Add''l Other Exp'!N47,0)</f>
        <v>0</v>
      </c>
      <c r="O94" s="136"/>
      <c r="P94" s="294">
        <f>ROUND('Add''l Other Exp'!P43+'Add''l Other Exp'!P44+'Add''l Other Exp'!P45+'Add''l Other Exp'!P46+'Add''l Other Exp'!P47,0)</f>
        <v>0</v>
      </c>
      <c r="Q94" s="49"/>
      <c r="R94" s="96"/>
    </row>
    <row r="95" spans="1:18" s="166" customFormat="1" ht="17.25" x14ac:dyDescent="0.3">
      <c r="A95" s="157"/>
      <c r="B95" s="158" t="s">
        <v>7</v>
      </c>
      <c r="C95" s="157"/>
      <c r="D95" s="157"/>
      <c r="E95" s="159"/>
      <c r="F95" s="160"/>
      <c r="G95" s="161"/>
      <c r="H95" s="162">
        <f>ROUND(SUM(H90:H94),0)</f>
        <v>0</v>
      </c>
      <c r="I95" s="163"/>
      <c r="J95" s="162">
        <f>ROUND(SUM(J90:J94),0)</f>
        <v>0</v>
      </c>
      <c r="K95" s="163"/>
      <c r="L95" s="162">
        <f>ROUND(SUM(L90:L94),0)</f>
        <v>0</v>
      </c>
      <c r="M95" s="163"/>
      <c r="N95" s="162">
        <f>ROUND(SUM(N90:N94),0)</f>
        <v>0</v>
      </c>
      <c r="O95" s="163"/>
      <c r="P95" s="162">
        <f>ROUND(SUM(P90:P94),0)</f>
        <v>0</v>
      </c>
      <c r="Q95" s="164"/>
      <c r="R95" s="165">
        <f>ROUND(SUM(H95:P95),0)</f>
        <v>0</v>
      </c>
    </row>
    <row r="96" spans="1:18" ht="10.15" customHeight="1" x14ac:dyDescent="0.25">
      <c r="A96" s="21"/>
      <c r="B96" s="158"/>
      <c r="C96" s="21"/>
      <c r="D96" s="21"/>
      <c r="E96" s="93"/>
      <c r="F96" s="22"/>
      <c r="G96" s="46"/>
      <c r="H96" s="155"/>
      <c r="I96" s="136"/>
      <c r="J96" s="155"/>
      <c r="K96" s="136"/>
      <c r="L96" s="155"/>
      <c r="M96" s="136"/>
      <c r="N96" s="155"/>
      <c r="O96" s="136"/>
      <c r="P96" s="155"/>
      <c r="Q96" s="49"/>
      <c r="R96" s="96"/>
    </row>
    <row r="97" spans="1:18" x14ac:dyDescent="0.25">
      <c r="A97" s="21"/>
      <c r="B97" s="167" t="s">
        <v>33</v>
      </c>
      <c r="C97" s="21"/>
      <c r="D97" s="21"/>
      <c r="E97" s="93"/>
      <c r="F97" s="22"/>
      <c r="G97" s="46"/>
      <c r="H97" s="155"/>
      <c r="I97" s="136"/>
      <c r="J97" s="155"/>
      <c r="K97" s="136"/>
      <c r="L97" s="155"/>
      <c r="M97" s="136"/>
      <c r="N97" s="155"/>
      <c r="O97" s="136"/>
      <c r="P97" s="155"/>
      <c r="Q97" s="49"/>
      <c r="R97" s="96"/>
    </row>
    <row r="98" spans="1:18" ht="17.25" x14ac:dyDescent="0.3">
      <c r="A98" s="21"/>
      <c r="B98" s="492" t="s">
        <v>37</v>
      </c>
      <c r="C98" s="492"/>
      <c r="D98" s="492"/>
      <c r="E98" s="493"/>
      <c r="F98" s="22"/>
      <c r="G98" s="46"/>
      <c r="H98" s="295">
        <v>0</v>
      </c>
      <c r="I98" s="168"/>
      <c r="J98" s="295">
        <f>$H$98</f>
        <v>0</v>
      </c>
      <c r="K98" s="168"/>
      <c r="L98" s="295">
        <f>$H$98</f>
        <v>0</v>
      </c>
      <c r="M98" s="168"/>
      <c r="N98" s="295">
        <f>$H$98</f>
        <v>0</v>
      </c>
      <c r="O98" s="168"/>
      <c r="P98" s="295">
        <f>$H$98</f>
        <v>0</v>
      </c>
      <c r="Q98" s="49"/>
      <c r="R98" s="165">
        <f>ROUND(SUM(H98:Q98),0)</f>
        <v>0</v>
      </c>
    </row>
    <row r="99" spans="1:18" ht="10.15" customHeight="1" x14ac:dyDescent="0.25">
      <c r="A99" s="21"/>
      <c r="B99" s="21"/>
      <c r="C99" s="21"/>
      <c r="D99" s="21"/>
      <c r="E99" s="93"/>
      <c r="F99" s="22"/>
      <c r="G99" s="46"/>
      <c r="H99" s="155"/>
      <c r="I99" s="136"/>
      <c r="J99" s="155"/>
      <c r="K99" s="136"/>
      <c r="L99" s="155"/>
      <c r="M99" s="136"/>
      <c r="N99" s="155"/>
      <c r="O99" s="136"/>
      <c r="P99" s="155"/>
      <c r="Q99" s="49"/>
      <c r="R99" s="96"/>
    </row>
    <row r="100" spans="1:18" x14ac:dyDescent="0.25">
      <c r="A100" s="21"/>
      <c r="B100" s="167" t="s">
        <v>34</v>
      </c>
      <c r="C100" s="21"/>
      <c r="D100" s="21"/>
      <c r="E100" s="93"/>
      <c r="F100" s="22"/>
      <c r="G100" s="46"/>
      <c r="H100" s="155"/>
      <c r="I100" s="136"/>
      <c r="J100" s="155"/>
      <c r="K100" s="136"/>
      <c r="L100" s="155"/>
      <c r="M100" s="136"/>
      <c r="N100" s="155"/>
      <c r="O100" s="136"/>
      <c r="P100" s="155"/>
      <c r="Q100" s="49"/>
      <c r="R100" s="96"/>
    </row>
    <row r="101" spans="1:18" x14ac:dyDescent="0.25">
      <c r="A101" s="21"/>
      <c r="B101" s="492" t="s">
        <v>37</v>
      </c>
      <c r="C101" s="492"/>
      <c r="D101" s="492"/>
      <c r="E101" s="493"/>
      <c r="F101" s="22"/>
      <c r="G101" s="46"/>
      <c r="H101" s="292">
        <v>0</v>
      </c>
      <c r="I101" s="169"/>
      <c r="J101" s="292">
        <f>$H$101</f>
        <v>0</v>
      </c>
      <c r="K101" s="169"/>
      <c r="L101" s="292">
        <f>$H$101</f>
        <v>0</v>
      </c>
      <c r="M101" s="169"/>
      <c r="N101" s="292">
        <f>$H$101</f>
        <v>0</v>
      </c>
      <c r="O101" s="169"/>
      <c r="P101" s="292">
        <f>$H$101</f>
        <v>0</v>
      </c>
      <c r="Q101" s="49"/>
      <c r="R101" s="96"/>
    </row>
    <row r="102" spans="1:18" x14ac:dyDescent="0.25">
      <c r="A102" s="21"/>
      <c r="B102" s="492" t="s">
        <v>38</v>
      </c>
      <c r="C102" s="492"/>
      <c r="D102" s="492"/>
      <c r="E102" s="493"/>
      <c r="F102" s="22"/>
      <c r="G102" s="46"/>
      <c r="H102" s="292">
        <v>0</v>
      </c>
      <c r="I102" s="169"/>
      <c r="J102" s="292">
        <f>$H$102</f>
        <v>0</v>
      </c>
      <c r="K102" s="169"/>
      <c r="L102" s="292">
        <f>$H$102</f>
        <v>0</v>
      </c>
      <c r="M102" s="169"/>
      <c r="N102" s="292">
        <f>$H$102</f>
        <v>0</v>
      </c>
      <c r="O102" s="169"/>
      <c r="P102" s="292">
        <f>$H$102</f>
        <v>0</v>
      </c>
      <c r="Q102" s="49"/>
      <c r="R102" s="96"/>
    </row>
    <row r="103" spans="1:18" x14ac:dyDescent="0.25">
      <c r="A103" s="21"/>
      <c r="B103" s="492" t="s">
        <v>39</v>
      </c>
      <c r="C103" s="492"/>
      <c r="D103" s="492"/>
      <c r="E103" s="493"/>
      <c r="F103" s="22"/>
      <c r="G103" s="46"/>
      <c r="H103" s="1">
        <v>0</v>
      </c>
      <c r="I103" s="169"/>
      <c r="J103" s="1">
        <f>$H$103</f>
        <v>0</v>
      </c>
      <c r="K103" s="169"/>
      <c r="L103" s="1">
        <f>$H$103</f>
        <v>0</v>
      </c>
      <c r="M103" s="169"/>
      <c r="N103" s="1">
        <f>$H$103</f>
        <v>0</v>
      </c>
      <c r="O103" s="169"/>
      <c r="P103" s="1">
        <f>$H$103</f>
        <v>0</v>
      </c>
      <c r="Q103" s="49"/>
      <c r="R103" s="96"/>
    </row>
    <row r="104" spans="1:18" s="166" customFormat="1" ht="17.25" x14ac:dyDescent="0.3">
      <c r="A104" s="157"/>
      <c r="B104" s="158" t="s">
        <v>7</v>
      </c>
      <c r="C104" s="157"/>
      <c r="D104" s="157"/>
      <c r="E104" s="159"/>
      <c r="F104" s="160"/>
      <c r="G104" s="161"/>
      <c r="H104" s="162">
        <f>ROUND(SUM(H100:H103),0)</f>
        <v>0</v>
      </c>
      <c r="I104" s="163"/>
      <c r="J104" s="162">
        <f>ROUND(SUM(J101:J103),0)</f>
        <v>0</v>
      </c>
      <c r="K104" s="163"/>
      <c r="L104" s="162">
        <f>ROUND(SUM(L101:L103),0)</f>
        <v>0</v>
      </c>
      <c r="M104" s="163"/>
      <c r="N104" s="162">
        <f>ROUND(SUM(N101:N103),0)</f>
        <v>0</v>
      </c>
      <c r="O104" s="163"/>
      <c r="P104" s="162">
        <f>ROUND(SUM(P101:P103),0)</f>
        <v>0</v>
      </c>
      <c r="Q104" s="164"/>
      <c r="R104" s="165">
        <f>ROUND(SUM(H104:P104),0)</f>
        <v>0</v>
      </c>
    </row>
    <row r="105" spans="1:18" ht="10.15" customHeight="1" x14ac:dyDescent="0.25">
      <c r="A105" s="21"/>
      <c r="B105" s="167"/>
      <c r="C105" s="21"/>
      <c r="D105" s="21"/>
      <c r="E105" s="93"/>
      <c r="F105" s="22"/>
      <c r="G105" s="46"/>
      <c r="H105" s="155"/>
      <c r="I105" s="136"/>
      <c r="J105" s="155"/>
      <c r="K105" s="136"/>
      <c r="L105" s="155"/>
      <c r="M105" s="136"/>
      <c r="N105" s="155"/>
      <c r="O105" s="136"/>
      <c r="P105" s="155"/>
      <c r="Q105" s="49"/>
      <c r="R105" s="96"/>
    </row>
    <row r="106" spans="1:18" x14ac:dyDescent="0.25">
      <c r="A106" s="21"/>
      <c r="B106" s="167" t="s">
        <v>35</v>
      </c>
      <c r="C106" s="21"/>
      <c r="D106" s="21"/>
      <c r="E106" s="93"/>
      <c r="F106" s="22"/>
      <c r="G106" s="46"/>
      <c r="H106" s="155"/>
      <c r="I106" s="136"/>
      <c r="J106" s="155"/>
      <c r="K106" s="136"/>
      <c r="L106" s="155"/>
      <c r="M106" s="136"/>
      <c r="N106" s="155"/>
      <c r="O106" s="136"/>
      <c r="P106" s="155"/>
      <c r="Q106" s="49"/>
      <c r="R106" s="96"/>
    </row>
    <row r="107" spans="1:18" s="175" customFormat="1" ht="17.25" x14ac:dyDescent="0.3">
      <c r="A107" s="170"/>
      <c r="B107" s="494" t="s">
        <v>37</v>
      </c>
      <c r="C107" s="494"/>
      <c r="D107" s="494"/>
      <c r="E107" s="495"/>
      <c r="F107" s="145"/>
      <c r="G107" s="171"/>
      <c r="H107" s="296">
        <v>0</v>
      </c>
      <c r="I107" s="172"/>
      <c r="J107" s="296">
        <f>$H$107</f>
        <v>0</v>
      </c>
      <c r="K107" s="172"/>
      <c r="L107" s="296">
        <f>$H$107</f>
        <v>0</v>
      </c>
      <c r="M107" s="172"/>
      <c r="N107" s="296">
        <f>$H$107</f>
        <v>0</v>
      </c>
      <c r="O107" s="172"/>
      <c r="P107" s="296">
        <f>$H$107</f>
        <v>0</v>
      </c>
      <c r="Q107" s="173"/>
      <c r="R107" s="174">
        <f>ROUND(SUM(H107:Q107),0)</f>
        <v>0</v>
      </c>
    </row>
    <row r="108" spans="1:18" s="175" customFormat="1" ht="10.15" customHeight="1" x14ac:dyDescent="0.3">
      <c r="A108" s="170"/>
      <c r="B108" s="176"/>
      <c r="C108" s="176"/>
      <c r="D108" s="176"/>
      <c r="E108" s="177"/>
      <c r="F108" s="178"/>
      <c r="G108" s="179"/>
      <c r="H108" s="180"/>
      <c r="I108" s="172"/>
      <c r="J108" s="180"/>
      <c r="K108" s="172"/>
      <c r="L108" s="180"/>
      <c r="M108" s="172"/>
      <c r="N108" s="180"/>
      <c r="O108" s="172"/>
      <c r="P108" s="180"/>
      <c r="Q108" s="181"/>
      <c r="R108" s="182"/>
    </row>
    <row r="109" spans="1:18" s="175" customFormat="1" ht="17.25" x14ac:dyDescent="0.3">
      <c r="A109" s="170"/>
      <c r="B109" s="167" t="s">
        <v>73</v>
      </c>
      <c r="C109" s="176"/>
      <c r="D109" s="176"/>
      <c r="E109" s="177"/>
      <c r="F109" s="178"/>
      <c r="G109" s="179"/>
      <c r="H109" s="180"/>
      <c r="I109" s="172"/>
      <c r="J109" s="180"/>
      <c r="K109" s="172"/>
      <c r="L109" s="180"/>
      <c r="M109" s="172"/>
      <c r="N109" s="180"/>
      <c r="O109" s="172"/>
      <c r="P109" s="180"/>
      <c r="Q109" s="181"/>
      <c r="R109" s="182"/>
    </row>
    <row r="110" spans="1:18" s="175" customFormat="1" ht="17.25" x14ac:dyDescent="0.3">
      <c r="A110" s="170"/>
      <c r="B110" s="494" t="s">
        <v>37</v>
      </c>
      <c r="C110" s="494"/>
      <c r="D110" s="494"/>
      <c r="E110" s="495"/>
      <c r="F110" s="145"/>
      <c r="G110" s="171"/>
      <c r="H110" s="296">
        <v>0</v>
      </c>
      <c r="I110" s="172"/>
      <c r="J110" s="296">
        <f>$H$110</f>
        <v>0</v>
      </c>
      <c r="K110" s="172"/>
      <c r="L110" s="296">
        <f>$H$110</f>
        <v>0</v>
      </c>
      <c r="M110" s="172"/>
      <c r="N110" s="296">
        <f>$H$110</f>
        <v>0</v>
      </c>
      <c r="O110" s="172"/>
      <c r="P110" s="296">
        <f>$H$110</f>
        <v>0</v>
      </c>
      <c r="Q110" s="173"/>
      <c r="R110" s="174">
        <f>ROUND(SUM(H110:Q110),0)</f>
        <v>0</v>
      </c>
    </row>
    <row r="111" spans="1:18" ht="10.15" customHeight="1" x14ac:dyDescent="0.25">
      <c r="A111" s="21"/>
      <c r="B111" s="167"/>
      <c r="C111" s="21"/>
      <c r="D111" s="21"/>
      <c r="E111" s="93"/>
      <c r="F111" s="22"/>
      <c r="G111" s="46"/>
      <c r="H111" s="155"/>
      <c r="I111" s="136"/>
      <c r="J111" s="155"/>
      <c r="K111" s="136"/>
      <c r="L111" s="155"/>
      <c r="M111" s="136"/>
      <c r="N111" s="155"/>
      <c r="O111" s="136"/>
      <c r="P111" s="155"/>
      <c r="Q111" s="49"/>
      <c r="R111" s="96"/>
    </row>
    <row r="112" spans="1:18" x14ac:dyDescent="0.25">
      <c r="A112" s="21"/>
      <c r="B112" s="43" t="s">
        <v>36</v>
      </c>
      <c r="C112" s="21"/>
      <c r="D112" s="21"/>
      <c r="E112" s="93"/>
      <c r="F112" s="22"/>
      <c r="G112" s="46"/>
      <c r="H112" s="155"/>
      <c r="I112" s="136"/>
      <c r="J112" s="155"/>
      <c r="K112" s="136"/>
      <c r="L112" s="155"/>
      <c r="M112" s="136"/>
      <c r="N112" s="155"/>
      <c r="O112" s="136"/>
      <c r="P112" s="155"/>
      <c r="Q112" s="49"/>
      <c r="R112" s="96"/>
    </row>
    <row r="113" spans="1:18" x14ac:dyDescent="0.25">
      <c r="A113" s="21"/>
      <c r="B113" s="492" t="s">
        <v>37</v>
      </c>
      <c r="C113" s="492"/>
      <c r="D113" s="492"/>
      <c r="E113" s="493"/>
      <c r="F113" s="22"/>
      <c r="G113" s="46"/>
      <c r="H113" s="293">
        <f>ROUND('Add''l Other Exp'!H52+'Add''l Other Exp'!H53+'Add''l Other Exp'!H54+'Add''l Other Exp'!H55+'Add''l Other Exp'!H56+'Add''l Other Exp'!H57,0)</f>
        <v>0</v>
      </c>
      <c r="I113" s="169"/>
      <c r="J113" s="293">
        <f>ROUND('Add''l Other Exp'!J52+'Add''l Other Exp'!J53+'Add''l Other Exp'!J54+'Add''l Other Exp'!J55+'Add''l Other Exp'!J56+'Add''l Other Exp'!J57,0)</f>
        <v>0</v>
      </c>
      <c r="K113" s="169"/>
      <c r="L113" s="293">
        <f>ROUND('Add''l Other Exp'!L52+'Add''l Other Exp'!L53+'Add''l Other Exp'!L54+'Add''l Other Exp'!L55+'Add''l Other Exp'!L56+'Add''l Other Exp'!L57,0)</f>
        <v>0</v>
      </c>
      <c r="M113" s="169"/>
      <c r="N113" s="293">
        <f>ROUND('Add''l Other Exp'!N52+'Add''l Other Exp'!N53+'Add''l Other Exp'!N54+'Add''l Other Exp'!N55+'Add''l Other Exp'!N56+'Add''l Other Exp'!N57,0)</f>
        <v>0</v>
      </c>
      <c r="O113" s="169"/>
      <c r="P113" s="293">
        <f>ROUND('Add''l Other Exp'!P52+'Add''l Other Exp'!P53+'Add''l Other Exp'!P54+'Add''l Other Exp'!P55+'Add''l Other Exp'!P56+'Add''l Other Exp'!P57,0)</f>
        <v>0</v>
      </c>
      <c r="Q113" s="49"/>
      <c r="R113" s="96"/>
    </row>
    <row r="114" spans="1:18" x14ac:dyDescent="0.25">
      <c r="A114" s="21"/>
      <c r="B114" s="492" t="s">
        <v>38</v>
      </c>
      <c r="C114" s="492"/>
      <c r="D114" s="492"/>
      <c r="E114" s="493"/>
      <c r="F114" s="22"/>
      <c r="G114" s="46"/>
      <c r="H114" s="293">
        <f>ROUND('Add''l Other Exp'!H59+'Add''l Other Exp'!H60+'Add''l Other Exp'!H61+'Add''l Other Exp'!H62+'Add''l Other Exp'!H63+'Add''l Other Exp'!H64,0)</f>
        <v>0</v>
      </c>
      <c r="I114" s="169"/>
      <c r="J114" s="293">
        <f>ROUND('Add''l Other Exp'!J59+'Add''l Other Exp'!J60+'Add''l Other Exp'!J61+'Add''l Other Exp'!J62+'Add''l Other Exp'!J63+'Add''l Other Exp'!J64,0)</f>
        <v>0</v>
      </c>
      <c r="K114" s="169"/>
      <c r="L114" s="293">
        <f>ROUND('Add''l Other Exp'!L59+'Add''l Other Exp'!L60+'Add''l Other Exp'!L61+'Add''l Other Exp'!L62+'Add''l Other Exp'!L63+'Add''l Other Exp'!L64,0)</f>
        <v>0</v>
      </c>
      <c r="M114" s="169"/>
      <c r="N114" s="293">
        <f>ROUND('Add''l Other Exp'!N59+'Add''l Other Exp'!N60+'Add''l Other Exp'!N61+'Add''l Other Exp'!N62+'Add''l Other Exp'!N63+'Add''l Other Exp'!N64,0)</f>
        <v>0</v>
      </c>
      <c r="O114" s="169"/>
      <c r="P114" s="293">
        <f>ROUND('Add''l Other Exp'!P59+'Add''l Other Exp'!P60+'Add''l Other Exp'!P61+'Add''l Other Exp'!P62+'Add''l Other Exp'!P63+'Add''l Other Exp'!P64,0)</f>
        <v>0</v>
      </c>
      <c r="Q114" s="49"/>
      <c r="R114" s="96"/>
    </row>
    <row r="115" spans="1:18" x14ac:dyDescent="0.25">
      <c r="A115" s="21"/>
      <c r="B115" s="492" t="s">
        <v>39</v>
      </c>
      <c r="C115" s="492"/>
      <c r="D115" s="492"/>
      <c r="E115" s="493"/>
      <c r="F115" s="22"/>
      <c r="G115" s="46"/>
      <c r="H115" s="475">
        <f>ROUND('Add''l Other Exp'!H66+'Add''l Other Exp'!H67+'Add''l Other Exp'!H68+'Add''l Other Exp'!H69+'Add''l Other Exp'!H70,0)</f>
        <v>0</v>
      </c>
      <c r="I115" s="169"/>
      <c r="J115" s="475">
        <f>ROUND('Add''l Other Exp'!J66+'Add''l Other Exp'!J67+'Add''l Other Exp'!J68+'Add''l Other Exp'!J69+'Add''l Other Exp'!J70,0)</f>
        <v>0</v>
      </c>
      <c r="K115" s="169"/>
      <c r="L115" s="475">
        <f>ROUND('Add''l Other Exp'!L66+'Add''l Other Exp'!L67+'Add''l Other Exp'!L68+'Add''l Other Exp'!L69+'Add''l Other Exp'!L70,0)</f>
        <v>0</v>
      </c>
      <c r="M115" s="169"/>
      <c r="N115" s="475">
        <f>ROUND('Add''l Other Exp'!N66+'Add''l Other Exp'!N67+'Add''l Other Exp'!N68+'Add''l Other Exp'!N69+'Add''l Other Exp'!N70,0)</f>
        <v>0</v>
      </c>
      <c r="O115" s="169"/>
      <c r="P115" s="475">
        <f>ROUND('Add''l Other Exp'!P66+'Add''l Other Exp'!P67+'Add''l Other Exp'!P68+'Add''l Other Exp'!P69+'Add''l Other Exp'!P70,0)</f>
        <v>0</v>
      </c>
      <c r="Q115" s="95"/>
      <c r="R115" s="96"/>
    </row>
    <row r="116" spans="1:18" x14ac:dyDescent="0.25">
      <c r="A116" s="21"/>
      <c r="B116" s="298" t="s">
        <v>40</v>
      </c>
      <c r="C116" s="299" t="s">
        <v>74</v>
      </c>
      <c r="D116" s="298"/>
      <c r="E116" s="300"/>
      <c r="F116" s="183"/>
      <c r="G116" s="184"/>
      <c r="H116" s="289">
        <v>0</v>
      </c>
      <c r="I116" s="185"/>
      <c r="J116" s="289">
        <f>$H$116</f>
        <v>0</v>
      </c>
      <c r="K116" s="185"/>
      <c r="L116" s="289">
        <f>$H$116</f>
        <v>0</v>
      </c>
      <c r="M116" s="185"/>
      <c r="N116" s="289">
        <f>$H$116</f>
        <v>0</v>
      </c>
      <c r="O116" s="185"/>
      <c r="P116" s="289">
        <f>$H$116</f>
        <v>0</v>
      </c>
      <c r="Q116" s="114"/>
      <c r="R116" s="115"/>
    </row>
    <row r="117" spans="1:18" x14ac:dyDescent="0.25">
      <c r="A117" s="21"/>
      <c r="B117" s="298" t="s">
        <v>41</v>
      </c>
      <c r="C117" s="299" t="s">
        <v>74</v>
      </c>
      <c r="D117" s="298"/>
      <c r="E117" s="300"/>
      <c r="F117" s="183"/>
      <c r="G117" s="184"/>
      <c r="H117" s="289">
        <v>0</v>
      </c>
      <c r="I117" s="185"/>
      <c r="J117" s="289">
        <f>$H$117</f>
        <v>0</v>
      </c>
      <c r="K117" s="185"/>
      <c r="L117" s="289">
        <f>$H$117</f>
        <v>0</v>
      </c>
      <c r="M117" s="185"/>
      <c r="N117" s="289">
        <f>$H$117</f>
        <v>0</v>
      </c>
      <c r="O117" s="185"/>
      <c r="P117" s="289">
        <f>$H$117</f>
        <v>0</v>
      </c>
      <c r="Q117" s="114"/>
      <c r="R117" s="115"/>
    </row>
    <row r="118" spans="1:18" x14ac:dyDescent="0.25">
      <c r="A118" s="21"/>
      <c r="B118" s="298" t="s">
        <v>75</v>
      </c>
      <c r="C118" s="299" t="s">
        <v>74</v>
      </c>
      <c r="D118" s="298"/>
      <c r="E118" s="300"/>
      <c r="F118" s="183"/>
      <c r="G118" s="184"/>
      <c r="H118" s="297">
        <v>0</v>
      </c>
      <c r="I118" s="185"/>
      <c r="J118" s="297">
        <f>$H$118</f>
        <v>0</v>
      </c>
      <c r="K118" s="185"/>
      <c r="L118" s="297">
        <f>$H$118</f>
        <v>0</v>
      </c>
      <c r="M118" s="185"/>
      <c r="N118" s="297">
        <f>$H$118</f>
        <v>0</v>
      </c>
      <c r="O118" s="185"/>
      <c r="P118" s="297">
        <f>$H$118</f>
        <v>0</v>
      </c>
      <c r="Q118" s="114"/>
      <c r="R118" s="115"/>
    </row>
    <row r="119" spans="1:18" ht="16.5" x14ac:dyDescent="0.3">
      <c r="A119" s="21"/>
      <c r="B119" s="158" t="s">
        <v>7</v>
      </c>
      <c r="C119" s="186"/>
      <c r="D119" s="187"/>
      <c r="E119" s="188"/>
      <c r="F119" s="189"/>
      <c r="G119" s="190"/>
      <c r="H119" s="162">
        <f>ROUND(SUM(H113:H118),0)</f>
        <v>0</v>
      </c>
      <c r="I119" s="191"/>
      <c r="J119" s="192">
        <f>ROUND(SUM(J113:J118),0)</f>
        <v>0</v>
      </c>
      <c r="K119" s="191"/>
      <c r="L119" s="192">
        <f>ROUND(SUM(L113:L118),0)</f>
        <v>0</v>
      </c>
      <c r="M119" s="191"/>
      <c r="N119" s="192">
        <f>ROUND(SUM(N113:N118),0)</f>
        <v>0</v>
      </c>
      <c r="O119" s="191"/>
      <c r="P119" s="192">
        <f>ROUND(SUM(P113:P118),0)</f>
        <v>0</v>
      </c>
      <c r="Q119" s="191"/>
      <c r="R119" s="191">
        <f>ROUND(SUM(H119:Q119),0)</f>
        <v>0</v>
      </c>
    </row>
    <row r="120" spans="1:18" ht="10.15" customHeight="1" x14ac:dyDescent="0.25">
      <c r="A120" s="21"/>
      <c r="B120" s="176"/>
      <c r="C120" s="176"/>
      <c r="D120" s="176"/>
      <c r="E120" s="177"/>
      <c r="F120" s="189"/>
      <c r="G120" s="190"/>
      <c r="H120" s="193"/>
      <c r="I120" s="185"/>
      <c r="J120" s="193"/>
      <c r="K120" s="185"/>
      <c r="L120" s="193"/>
      <c r="M120" s="185"/>
      <c r="N120" s="193"/>
      <c r="O120" s="185"/>
      <c r="P120" s="193"/>
      <c r="Q120" s="194"/>
      <c r="R120" s="195"/>
    </row>
    <row r="121" spans="1:18" s="201" customFormat="1" ht="17.25" x14ac:dyDescent="0.3">
      <c r="A121" s="167"/>
      <c r="B121" s="196" t="s">
        <v>71</v>
      </c>
      <c r="C121" s="196"/>
      <c r="D121" s="196"/>
      <c r="E121" s="197"/>
      <c r="F121" s="111"/>
      <c r="G121" s="112"/>
      <c r="H121" s="198">
        <f>H107+H110+SUM(H116:H118)</f>
        <v>0</v>
      </c>
      <c r="I121" s="199"/>
      <c r="J121" s="198">
        <f>J107+J110+(SUM(J116:J118))</f>
        <v>0</v>
      </c>
      <c r="K121" s="199"/>
      <c r="L121" s="198">
        <f>L107+L110+(SUM(L116:L118))</f>
        <v>0</v>
      </c>
      <c r="M121" s="199"/>
      <c r="N121" s="198">
        <f>N107+N110+(SUM(N116:N118))</f>
        <v>0</v>
      </c>
      <c r="O121" s="199"/>
      <c r="P121" s="198">
        <f>P107+P110+(SUM(P116:P118))</f>
        <v>0</v>
      </c>
      <c r="Q121" s="200"/>
      <c r="R121" s="174">
        <f>ROUND(SUM(H121:P121),0)</f>
        <v>0</v>
      </c>
    </row>
    <row r="122" spans="1:18" s="201" customFormat="1" ht="12.6" customHeight="1" x14ac:dyDescent="0.25">
      <c r="A122" s="167"/>
      <c r="B122" s="196"/>
      <c r="C122" s="196"/>
      <c r="D122" s="196"/>
      <c r="E122" s="197"/>
      <c r="F122" s="111"/>
      <c r="G122" s="112"/>
      <c r="H122" s="202"/>
      <c r="I122" s="203"/>
      <c r="J122" s="202"/>
      <c r="K122" s="203"/>
      <c r="L122" s="202"/>
      <c r="M122" s="203"/>
      <c r="N122" s="202"/>
      <c r="O122" s="203"/>
      <c r="P122" s="202"/>
      <c r="Q122" s="200"/>
      <c r="R122" s="204"/>
    </row>
    <row r="123" spans="1:18" s="86" customFormat="1" ht="18" thickBot="1" x14ac:dyDescent="0.35">
      <c r="A123" s="137"/>
      <c r="B123" s="137" t="s">
        <v>56</v>
      </c>
      <c r="C123" s="137"/>
      <c r="D123" s="137"/>
      <c r="E123" s="151"/>
      <c r="F123" s="205"/>
      <c r="G123" s="206"/>
      <c r="H123" s="207">
        <f>ROUND(H95+H104+H119+H110+H98+H107,0)</f>
        <v>0</v>
      </c>
      <c r="I123" s="208"/>
      <c r="J123" s="207">
        <f>ROUND(J95+J98+J104+J107+J119+J110,0)</f>
        <v>0</v>
      </c>
      <c r="K123" s="208"/>
      <c r="L123" s="207">
        <f>ROUND(L95+L98+L104+L107+L119+L110,0)</f>
        <v>0</v>
      </c>
      <c r="M123" s="208"/>
      <c r="N123" s="207">
        <f>ROUND(N95+N98+N104+N107+N119+N110,0)</f>
        <v>0</v>
      </c>
      <c r="O123" s="208"/>
      <c r="P123" s="207">
        <f>ROUND(P95+P98+P104+P107+P119+P110,0)</f>
        <v>0</v>
      </c>
      <c r="Q123" s="209"/>
      <c r="R123" s="210">
        <f>ROUND(SUM(H123:Q123),0)</f>
        <v>0</v>
      </c>
    </row>
    <row r="124" spans="1:18" x14ac:dyDescent="0.25">
      <c r="A124" s="101" t="s">
        <v>51</v>
      </c>
      <c r="B124" s="26"/>
      <c r="C124" s="26"/>
      <c r="D124" s="26"/>
      <c r="E124" s="27"/>
      <c r="F124" s="28"/>
      <c r="G124" s="27"/>
      <c r="H124" s="130"/>
      <c r="I124" s="130"/>
      <c r="J124" s="130"/>
      <c r="K124" s="130"/>
      <c r="L124" s="130"/>
      <c r="M124" s="130"/>
      <c r="N124" s="130"/>
      <c r="O124" s="130"/>
      <c r="P124" s="130"/>
      <c r="Q124" s="29"/>
      <c r="R124" s="132"/>
    </row>
    <row r="125" spans="1:18" s="72" customFormat="1" x14ac:dyDescent="0.25">
      <c r="A125" s="59"/>
      <c r="B125" s="303" t="s">
        <v>76</v>
      </c>
      <c r="C125" s="59"/>
      <c r="D125" s="59"/>
      <c r="E125" s="211"/>
      <c r="F125" s="212"/>
      <c r="G125" s="213"/>
      <c r="H125" s="290">
        <v>0</v>
      </c>
      <c r="I125" s="214"/>
      <c r="J125" s="290">
        <v>0</v>
      </c>
      <c r="K125" s="214"/>
      <c r="L125" s="290">
        <v>0</v>
      </c>
      <c r="M125" s="214"/>
      <c r="N125" s="290">
        <v>0</v>
      </c>
      <c r="O125" s="214"/>
      <c r="P125" s="290">
        <v>0</v>
      </c>
      <c r="Q125" s="97"/>
      <c r="R125" s="215"/>
    </row>
    <row r="126" spans="1:18" s="72" customFormat="1" x14ac:dyDescent="0.25">
      <c r="A126" s="59"/>
      <c r="B126" s="303" t="s">
        <v>77</v>
      </c>
      <c r="C126" s="59"/>
      <c r="D126" s="59"/>
      <c r="E126" s="211"/>
      <c r="F126" s="212"/>
      <c r="G126" s="213"/>
      <c r="H126" s="292">
        <v>0</v>
      </c>
      <c r="I126" s="169"/>
      <c r="J126" s="292">
        <v>0</v>
      </c>
      <c r="K126" s="169"/>
      <c r="L126" s="292">
        <v>0</v>
      </c>
      <c r="M126" s="169"/>
      <c r="N126" s="292">
        <v>0</v>
      </c>
      <c r="O126" s="169"/>
      <c r="P126" s="292">
        <v>0</v>
      </c>
      <c r="Q126" s="71"/>
      <c r="R126" s="216"/>
    </row>
    <row r="127" spans="1:18" s="72" customFormat="1" x14ac:dyDescent="0.25">
      <c r="A127" s="59"/>
      <c r="B127" s="303" t="s">
        <v>78</v>
      </c>
      <c r="C127" s="59"/>
      <c r="D127" s="59"/>
      <c r="E127" s="211"/>
      <c r="F127" s="212"/>
      <c r="G127" s="213"/>
      <c r="H127" s="292"/>
      <c r="I127" s="169"/>
      <c r="J127" s="292"/>
      <c r="K127" s="169"/>
      <c r="L127" s="292"/>
      <c r="M127" s="169"/>
      <c r="N127" s="292"/>
      <c r="O127" s="169"/>
      <c r="P127" s="292"/>
      <c r="Q127" s="71"/>
      <c r="R127" s="216"/>
    </row>
    <row r="128" spans="1:18" s="72" customFormat="1" x14ac:dyDescent="0.25">
      <c r="A128" s="59"/>
      <c r="B128" s="303" t="s">
        <v>79</v>
      </c>
      <c r="C128" s="59"/>
      <c r="D128" s="59"/>
      <c r="E128" s="211"/>
      <c r="F128" s="212"/>
      <c r="G128" s="213"/>
      <c r="H128" s="292"/>
      <c r="I128" s="169"/>
      <c r="J128" s="292"/>
      <c r="K128" s="169"/>
      <c r="L128" s="292"/>
      <c r="M128" s="169"/>
      <c r="N128" s="292"/>
      <c r="O128" s="169"/>
      <c r="P128" s="292"/>
      <c r="Q128" s="71"/>
      <c r="R128" s="216"/>
    </row>
    <row r="129" spans="1:22" s="72" customFormat="1" x14ac:dyDescent="0.25">
      <c r="A129" s="59"/>
      <c r="B129" s="488" t="s">
        <v>146</v>
      </c>
      <c r="C129" s="488"/>
      <c r="D129" s="488"/>
      <c r="E129" s="489"/>
      <c r="F129" s="217"/>
      <c r="G129" s="218"/>
      <c r="H129" s="118">
        <f>ROUND('Add''l Other Exp'!H93,0)</f>
        <v>0</v>
      </c>
      <c r="I129" s="119"/>
      <c r="J129" s="118">
        <f>ROUND('Add''l Other Exp'!J93,0)</f>
        <v>0</v>
      </c>
      <c r="K129" s="119"/>
      <c r="L129" s="118">
        <f>ROUND('Add''l Other Exp'!L93,0)</f>
        <v>0</v>
      </c>
      <c r="M129" s="119"/>
      <c r="N129" s="118">
        <f>ROUND('Add''l Other Exp'!N93,0)</f>
        <v>0</v>
      </c>
      <c r="O129" s="119"/>
      <c r="P129" s="118">
        <f>ROUND('Add''l Other Exp'!P93,0)</f>
        <v>0</v>
      </c>
      <c r="Q129" s="71"/>
      <c r="R129" s="216"/>
    </row>
    <row r="130" spans="1:22" s="72" customFormat="1" ht="17.25" x14ac:dyDescent="0.3">
      <c r="A130" s="59"/>
      <c r="B130" s="77" t="s">
        <v>7</v>
      </c>
      <c r="C130" s="59"/>
      <c r="D130" s="59"/>
      <c r="E130" s="211"/>
      <c r="F130" s="212"/>
      <c r="G130" s="213"/>
      <c r="H130" s="162">
        <f>ROUND(SUM(H125:H129),0)</f>
        <v>0</v>
      </c>
      <c r="I130" s="163"/>
      <c r="J130" s="162">
        <f>ROUND(SUM(J125:J129),0)</f>
        <v>0</v>
      </c>
      <c r="K130" s="163"/>
      <c r="L130" s="162">
        <f>ROUND(SUM(L125:L129),0)</f>
        <v>0</v>
      </c>
      <c r="M130" s="163"/>
      <c r="N130" s="162">
        <f>ROUND(SUM(N125:N129),0)</f>
        <v>0</v>
      </c>
      <c r="O130" s="163"/>
      <c r="P130" s="162">
        <f>ROUND(SUM(P125:P129),0)</f>
        <v>0</v>
      </c>
      <c r="Q130" s="164"/>
      <c r="R130" s="165">
        <f>ROUND(SUM(H130:P130),0)</f>
        <v>0</v>
      </c>
    </row>
    <row r="131" spans="1:22" s="72" customFormat="1" ht="12.6" customHeight="1" x14ac:dyDescent="0.3">
      <c r="A131" s="59"/>
      <c r="B131" s="77"/>
      <c r="C131" s="59"/>
      <c r="D131" s="59"/>
      <c r="E131" s="211"/>
      <c r="F131" s="212"/>
      <c r="G131" s="213"/>
      <c r="H131" s="219"/>
      <c r="I131" s="220"/>
      <c r="J131" s="219"/>
      <c r="K131" s="220"/>
      <c r="L131" s="219"/>
      <c r="M131" s="220"/>
      <c r="N131" s="219"/>
      <c r="O131" s="220"/>
      <c r="P131" s="219"/>
      <c r="Q131" s="164"/>
      <c r="R131" s="165"/>
      <c r="V131" s="59"/>
    </row>
    <row r="132" spans="1:22" s="72" customFormat="1" x14ac:dyDescent="0.25">
      <c r="A132" s="59"/>
      <c r="B132" s="301" t="s">
        <v>62</v>
      </c>
      <c r="C132" s="221" t="s">
        <v>65</v>
      </c>
      <c r="D132" s="222"/>
      <c r="E132" s="223"/>
      <c r="F132" s="178"/>
      <c r="G132" s="179"/>
      <c r="H132" s="302">
        <v>0</v>
      </c>
      <c r="I132" s="224"/>
      <c r="J132" s="302">
        <v>0</v>
      </c>
      <c r="K132" s="224"/>
      <c r="L132" s="302">
        <v>0</v>
      </c>
      <c r="M132" s="224"/>
      <c r="N132" s="302">
        <v>0</v>
      </c>
      <c r="O132" s="224"/>
      <c r="P132" s="302">
        <v>0</v>
      </c>
      <c r="Q132" s="225"/>
      <c r="R132" s="226"/>
      <c r="V132" s="59"/>
    </row>
    <row r="133" spans="1:22" s="72" customFormat="1" x14ac:dyDescent="0.25">
      <c r="A133" s="59"/>
      <c r="B133" s="301" t="s">
        <v>80</v>
      </c>
      <c r="C133" s="221" t="s">
        <v>65</v>
      </c>
      <c r="D133" s="222"/>
      <c r="E133" s="223"/>
      <c r="F133" s="178"/>
      <c r="G133" s="179"/>
      <c r="H133" s="302">
        <v>0</v>
      </c>
      <c r="I133" s="224"/>
      <c r="J133" s="302">
        <v>0</v>
      </c>
      <c r="K133" s="224"/>
      <c r="L133" s="302">
        <v>0</v>
      </c>
      <c r="M133" s="224"/>
      <c r="N133" s="302">
        <v>0</v>
      </c>
      <c r="O133" s="224"/>
      <c r="P133" s="302">
        <v>0</v>
      </c>
      <c r="Q133" s="225"/>
      <c r="R133" s="226"/>
      <c r="V133" s="59"/>
    </row>
    <row r="134" spans="1:22" s="72" customFormat="1" x14ac:dyDescent="0.25">
      <c r="A134" s="59"/>
      <c r="B134" s="301" t="s">
        <v>63</v>
      </c>
      <c r="C134" s="221" t="s">
        <v>65</v>
      </c>
      <c r="D134" s="222"/>
      <c r="E134" s="223"/>
      <c r="F134" s="178"/>
      <c r="G134" s="179"/>
      <c r="H134" s="302"/>
      <c r="I134" s="224"/>
      <c r="J134" s="302"/>
      <c r="K134" s="224"/>
      <c r="L134" s="302"/>
      <c r="M134" s="224"/>
      <c r="N134" s="302"/>
      <c r="O134" s="224"/>
      <c r="P134" s="302"/>
      <c r="Q134" s="225"/>
      <c r="R134" s="226"/>
      <c r="V134" s="59"/>
    </row>
    <row r="135" spans="1:22" s="72" customFormat="1" x14ac:dyDescent="0.25">
      <c r="A135" s="59"/>
      <c r="B135" s="301" t="s">
        <v>64</v>
      </c>
      <c r="C135" s="221" t="s">
        <v>65</v>
      </c>
      <c r="D135" s="222"/>
      <c r="E135" s="223"/>
      <c r="F135" s="178"/>
      <c r="G135" s="179"/>
      <c r="H135" s="302"/>
      <c r="I135" s="224"/>
      <c r="J135" s="302"/>
      <c r="K135" s="224"/>
      <c r="L135" s="302"/>
      <c r="M135" s="224"/>
      <c r="N135" s="302"/>
      <c r="O135" s="224"/>
      <c r="P135" s="302"/>
      <c r="Q135" s="225"/>
      <c r="R135" s="226"/>
      <c r="V135" s="59"/>
    </row>
    <row r="136" spans="1:22" s="72" customFormat="1" x14ac:dyDescent="0.25">
      <c r="A136" s="59"/>
      <c r="B136" s="488" t="s">
        <v>147</v>
      </c>
      <c r="C136" s="488"/>
      <c r="D136" s="488"/>
      <c r="E136" s="489"/>
      <c r="F136" s="227"/>
      <c r="G136" s="228"/>
      <c r="H136" s="229">
        <f>ROUND('Add''l Other Exp'!H111,0)</f>
        <v>0</v>
      </c>
      <c r="I136" s="119"/>
      <c r="J136" s="229">
        <f>ROUND('Add''l Other Exp'!J111,0)</f>
        <v>0</v>
      </c>
      <c r="K136" s="119"/>
      <c r="L136" s="229">
        <f>ROUND('Add''l Other Exp'!L111,0)</f>
        <v>0</v>
      </c>
      <c r="M136" s="119"/>
      <c r="N136" s="229">
        <f>ROUND('Add''l Other Exp'!N111,0)</f>
        <v>0</v>
      </c>
      <c r="O136" s="119"/>
      <c r="P136" s="229">
        <f>ROUND('Add''l Other Exp'!P111,0)</f>
        <v>0</v>
      </c>
      <c r="Q136" s="225"/>
      <c r="R136" s="226"/>
      <c r="V136" s="59"/>
    </row>
    <row r="137" spans="1:22" s="72" customFormat="1" x14ac:dyDescent="0.25">
      <c r="A137" s="59"/>
      <c r="B137" s="230" t="s">
        <v>7</v>
      </c>
      <c r="C137" s="59"/>
      <c r="D137" s="59"/>
      <c r="E137" s="211"/>
      <c r="F137" s="212"/>
      <c r="G137" s="213"/>
      <c r="H137" s="231">
        <f>ROUND(SUM(H132:H136),0)</f>
        <v>0</v>
      </c>
      <c r="I137" s="232"/>
      <c r="J137" s="231">
        <f>ROUND(SUM(J132:J136),0)</f>
        <v>0</v>
      </c>
      <c r="K137" s="232"/>
      <c r="L137" s="231">
        <f>ROUND(SUM(L132:L136),0)</f>
        <v>0</v>
      </c>
      <c r="M137" s="232"/>
      <c r="N137" s="231">
        <f>ROUND(SUM(N132:N136),0)</f>
        <v>0</v>
      </c>
      <c r="O137" s="232"/>
      <c r="P137" s="231">
        <f>ROUND(SUM(P132:P136),0)</f>
        <v>0</v>
      </c>
      <c r="Q137" s="233"/>
      <c r="R137" s="234">
        <f>ROUND(SUM(H137:P137),0)</f>
        <v>0</v>
      </c>
    </row>
    <row r="138" spans="1:22" s="72" customFormat="1" ht="12.6" customHeight="1" x14ac:dyDescent="0.25">
      <c r="A138" s="59"/>
      <c r="B138" s="77"/>
      <c r="C138" s="59"/>
      <c r="D138" s="59"/>
      <c r="E138" s="211"/>
      <c r="F138" s="212"/>
      <c r="G138" s="213"/>
      <c r="H138" s="193"/>
      <c r="I138" s="185"/>
      <c r="J138" s="193"/>
      <c r="K138" s="185"/>
      <c r="L138" s="193"/>
      <c r="M138" s="185"/>
      <c r="N138" s="193"/>
      <c r="O138" s="185"/>
      <c r="P138" s="193"/>
      <c r="Q138" s="233"/>
      <c r="R138" s="235"/>
    </row>
    <row r="139" spans="1:22" s="72" customFormat="1" ht="17.25" thickBot="1" x14ac:dyDescent="0.35">
      <c r="A139" s="236"/>
      <c r="B139" s="137" t="s">
        <v>56</v>
      </c>
      <c r="C139" s="236"/>
      <c r="D139" s="236"/>
      <c r="E139" s="237"/>
      <c r="F139" s="238"/>
      <c r="G139" s="239"/>
      <c r="H139" s="162">
        <f>$H$130</f>
        <v>0</v>
      </c>
      <c r="I139" s="191"/>
      <c r="J139" s="240">
        <f>$J$130</f>
        <v>0</v>
      </c>
      <c r="K139" s="191"/>
      <c r="L139" s="240">
        <f>$L$130</f>
        <v>0</v>
      </c>
      <c r="M139" s="191"/>
      <c r="N139" s="240">
        <f>$N$130</f>
        <v>0</v>
      </c>
      <c r="O139" s="191"/>
      <c r="P139" s="240">
        <f>$P$130</f>
        <v>0</v>
      </c>
      <c r="Q139" s="191"/>
      <c r="R139" s="241">
        <f>ROUND(SUM(H139:P139),0)</f>
        <v>0</v>
      </c>
      <c r="S139" s="59"/>
    </row>
    <row r="140" spans="1:22" ht="15.75" thickBot="1" x14ac:dyDescent="0.3">
      <c r="A140" s="101"/>
      <c r="B140" s="26"/>
      <c r="C140" s="26"/>
      <c r="D140" s="26"/>
      <c r="E140" s="27"/>
      <c r="F140" s="28"/>
      <c r="G140" s="27"/>
      <c r="H140" s="130"/>
      <c r="I140" s="130"/>
      <c r="J140" s="130"/>
      <c r="K140" s="130"/>
      <c r="L140" s="130"/>
      <c r="M140" s="130"/>
      <c r="N140" s="130"/>
      <c r="O140" s="130"/>
      <c r="P140" s="130"/>
      <c r="Q140" s="29"/>
      <c r="R140" s="132"/>
    </row>
    <row r="141" spans="1:22" s="72" customFormat="1" ht="16.5" x14ac:dyDescent="0.3">
      <c r="A141" s="242" t="s">
        <v>19</v>
      </c>
      <c r="B141" s="243"/>
      <c r="C141" s="242"/>
      <c r="D141" s="242"/>
      <c r="E141" s="244"/>
      <c r="F141" s="139"/>
      <c r="G141" s="245"/>
      <c r="H141" s="246">
        <f>ROUND(H73+H79+H83+H87+H123+H139,0)</f>
        <v>0</v>
      </c>
      <c r="I141" s="247"/>
      <c r="J141" s="246">
        <f>ROUND(J73+J79+J83+J87+J123+J139,0)</f>
        <v>0</v>
      </c>
      <c r="K141" s="247"/>
      <c r="L141" s="246">
        <f>ROUND(L73+L79+L83+L87+L123+L139,0)</f>
        <v>0</v>
      </c>
      <c r="M141" s="247"/>
      <c r="N141" s="246">
        <f>ROUND(N73+N79+N83+N87+N123+N130,0)</f>
        <v>0</v>
      </c>
      <c r="O141" s="247"/>
      <c r="P141" s="246">
        <f>ROUND(P73+P79+P83+P87+P123+P139,0)</f>
        <v>0</v>
      </c>
      <c r="Q141" s="248"/>
      <c r="R141" s="249">
        <f>ROUND(SUM(H141:Q141),0)</f>
        <v>0</v>
      </c>
    </row>
    <row r="142" spans="1:22" ht="16.5" x14ac:dyDescent="0.3">
      <c r="A142" s="250" t="s">
        <v>60</v>
      </c>
      <c r="B142" s="251"/>
      <c r="C142" s="251"/>
      <c r="D142" s="251"/>
      <c r="E142" s="252"/>
      <c r="F142" s="145"/>
      <c r="G142" s="171"/>
      <c r="H142" s="253">
        <f>ROUND(IF(H141-H79-H121-H137=H141,0,H141-H79-H121-H137),0)</f>
        <v>0</v>
      </c>
      <c r="I142" s="254"/>
      <c r="J142" s="253">
        <f>ROUND(IF(J141-J79-J121-J137=J141,0,J141-J79-J121-J137),0)</f>
        <v>0</v>
      </c>
      <c r="K142" s="254"/>
      <c r="L142" s="253">
        <f>ROUND(IF(L141-L79-L121-L137=L141,0,L141-L79-L121-L137),0)</f>
        <v>0</v>
      </c>
      <c r="M142" s="254"/>
      <c r="N142" s="253">
        <f>ROUND(IF(N141-N79-N121-N137=N141,0,N141-N79-N121-N137),0)</f>
        <v>0</v>
      </c>
      <c r="O142" s="254"/>
      <c r="P142" s="253">
        <f>ROUND(IF(P141-P79-P121-P137=P141,0,P141-P79-P121-P137),0)</f>
        <v>0</v>
      </c>
      <c r="Q142" s="255"/>
      <c r="R142" s="256">
        <f>ROUND(SUM(H142:Q142),0)</f>
        <v>0</v>
      </c>
    </row>
    <row r="143" spans="1:22" ht="17.25" thickBot="1" x14ac:dyDescent="0.35">
      <c r="A143" s="167" t="s">
        <v>42</v>
      </c>
      <c r="B143" s="257"/>
      <c r="C143" s="258">
        <f>$P$8</f>
        <v>0.54</v>
      </c>
      <c r="D143" s="259"/>
      <c r="E143" s="260"/>
      <c r="F143" s="261"/>
      <c r="G143" s="262"/>
      <c r="H143" s="263">
        <f>ROUND(IF(H142=0,H141*C143,H142*C143),0)</f>
        <v>0</v>
      </c>
      <c r="I143" s="264"/>
      <c r="J143" s="263">
        <f>ROUND(IF(J142=0,J141*C143,J142*C143),0)</f>
        <v>0</v>
      </c>
      <c r="K143" s="264"/>
      <c r="L143" s="263">
        <f>ROUND(IF(L142=0,L141*C143,L142*C143),0)</f>
        <v>0</v>
      </c>
      <c r="M143" s="264"/>
      <c r="N143" s="263">
        <f>ROUND(IF(N142=0,N141*C143,N142*C143),0)</f>
        <v>0</v>
      </c>
      <c r="O143" s="264"/>
      <c r="P143" s="263">
        <f>ROUND(IF(P142=0,P141*C143,P142*C143),0)</f>
        <v>0</v>
      </c>
      <c r="Q143" s="265"/>
      <c r="R143" s="266">
        <f>ROUND(SUM(H143:P143),0)</f>
        <v>0</v>
      </c>
    </row>
    <row r="144" spans="1:22" ht="17.25" thickTop="1" x14ac:dyDescent="0.3">
      <c r="A144" s="267" t="s">
        <v>61</v>
      </c>
      <c r="B144" s="267"/>
      <c r="C144" s="268"/>
      <c r="D144" s="268"/>
      <c r="E144" s="269"/>
      <c r="F144" s="22"/>
      <c r="G144" s="270"/>
      <c r="H144" s="271">
        <f>ROUND(H141+H143,0)</f>
        <v>0</v>
      </c>
      <c r="I144" s="272"/>
      <c r="J144" s="271">
        <f>ROUND(J141+J143,0)</f>
        <v>0</v>
      </c>
      <c r="K144" s="272"/>
      <c r="L144" s="271">
        <f>ROUND(L141+L143,0)</f>
        <v>0</v>
      </c>
      <c r="M144" s="272"/>
      <c r="N144" s="271">
        <f>ROUND(N141+N143,0)</f>
        <v>0</v>
      </c>
      <c r="O144" s="272"/>
      <c r="P144" s="271">
        <f>ROUND(P141+P143,0)</f>
        <v>0</v>
      </c>
      <c r="Q144" s="273"/>
      <c r="R144" s="274">
        <f>ROUND(R141+R143,0)</f>
        <v>0</v>
      </c>
    </row>
    <row r="145" spans="1:18" x14ac:dyDescent="0.25">
      <c r="A145" s="167"/>
      <c r="B145" s="167"/>
      <c r="C145" s="21"/>
      <c r="D145" s="21"/>
      <c r="E145" s="22"/>
      <c r="F145" s="22"/>
      <c r="G145" s="22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6"/>
    </row>
  </sheetData>
  <sheetProtection password="DE42" sheet="1" objects="1" scenarios="1" formatCells="0" selectLockedCells="1"/>
  <mergeCells count="57">
    <mergeCell ref="D53:E53"/>
    <mergeCell ref="O12:P12"/>
    <mergeCell ref="D37:E37"/>
    <mergeCell ref="P9:Q9"/>
    <mergeCell ref="E9:G9"/>
    <mergeCell ref="E10:G10"/>
    <mergeCell ref="G12:H12"/>
    <mergeCell ref="H10:R11"/>
    <mergeCell ref="I12:J12"/>
    <mergeCell ref="K12:L12"/>
    <mergeCell ref="D25:E25"/>
    <mergeCell ref="D31:E31"/>
    <mergeCell ref="B82:E82"/>
    <mergeCell ref="B85:E85"/>
    <mergeCell ref="D65:E65"/>
    <mergeCell ref="B77:E77"/>
    <mergeCell ref="B78:E78"/>
    <mergeCell ref="P7:Q7"/>
    <mergeCell ref="P8:Q8"/>
    <mergeCell ref="J7:O7"/>
    <mergeCell ref="L8:O8"/>
    <mergeCell ref="B102:E102"/>
    <mergeCell ref="B86:E86"/>
    <mergeCell ref="B94:E94"/>
    <mergeCell ref="B98:E98"/>
    <mergeCell ref="B101:E101"/>
    <mergeCell ref="B92:E92"/>
    <mergeCell ref="B90:E90"/>
    <mergeCell ref="B91:E91"/>
    <mergeCell ref="M12:N12"/>
    <mergeCell ref="D19:E19"/>
    <mergeCell ref="D43:E43"/>
    <mergeCell ref="B75:E75"/>
    <mergeCell ref="A6:B6"/>
    <mergeCell ref="E8:G8"/>
    <mergeCell ref="B7:G7"/>
    <mergeCell ref="B129:E129"/>
    <mergeCell ref="B136:E136"/>
    <mergeCell ref="B70:E70"/>
    <mergeCell ref="B114:E114"/>
    <mergeCell ref="B115:E115"/>
    <mergeCell ref="B110:E110"/>
    <mergeCell ref="B103:E103"/>
    <mergeCell ref="B107:E107"/>
    <mergeCell ref="B113:E113"/>
    <mergeCell ref="B76:E76"/>
    <mergeCell ref="B81:E81"/>
    <mergeCell ref="D59:E59"/>
    <mergeCell ref="B93:E93"/>
    <mergeCell ref="A1:R1"/>
    <mergeCell ref="A2:R2"/>
    <mergeCell ref="A4:B4"/>
    <mergeCell ref="A5:B5"/>
    <mergeCell ref="L4:Q4"/>
    <mergeCell ref="L5:Q5"/>
    <mergeCell ref="C4:G4"/>
    <mergeCell ref="C5:G5"/>
  </mergeCells>
  <phoneticPr fontId="47" type="noConversion"/>
  <pageMargins left="0.17" right="0.17" top="0.17" bottom="0.39" header="0.3" footer="0.16"/>
  <pageSetup scale="72" orientation="portrait" r:id="rId1"/>
  <headerFooter differentFirst="1">
    <oddFooter>&amp;CPage &amp;P of &amp;N</oddFooter>
    <firstHeader>&amp;R&amp;D</firstHeader>
    <firstFooter>&amp;CPage &amp;P of &amp;N</firstFooter>
  </headerFooter>
  <ignoredErrors>
    <ignoredError sqref="H121" formulaRange="1"/>
    <ignoredError sqref="B16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80"/>
  <sheetViews>
    <sheetView showGridLines="0" topLeftCell="A172" zoomScaleNormal="100" workbookViewId="0">
      <selection activeCell="P6" sqref="P6:Q6"/>
    </sheetView>
  </sheetViews>
  <sheetFormatPr defaultColWidth="9.140625" defaultRowHeight="15" x14ac:dyDescent="0.25"/>
  <cols>
    <col min="1" max="1" width="3.42578125" style="371" customWidth="1"/>
    <col min="2" max="2" width="16.28515625" style="4" customWidth="1"/>
    <col min="3" max="3" width="13.28515625" style="4" customWidth="1"/>
    <col min="4" max="4" width="12.5703125" style="4" customWidth="1"/>
    <col min="5" max="5" width="11.140625" style="6" customWidth="1"/>
    <col min="6" max="7" width="0.7109375" style="6" customWidth="1"/>
    <col min="8" max="8" width="13.5703125" style="6" customWidth="1"/>
    <col min="9" max="9" width="0.7109375" style="6" customWidth="1"/>
    <col min="10" max="10" width="13.5703125" style="6" customWidth="1"/>
    <col min="11" max="11" width="0.7109375" style="6" customWidth="1"/>
    <col min="12" max="12" width="13.5703125" style="6" customWidth="1"/>
    <col min="13" max="13" width="0.7109375" style="6" customWidth="1"/>
    <col min="14" max="14" width="13.5703125" style="6" customWidth="1"/>
    <col min="15" max="15" width="0.7109375" style="6" customWidth="1"/>
    <col min="16" max="16" width="13.5703125" style="6" customWidth="1"/>
    <col min="17" max="17" width="2.140625" style="6" customWidth="1"/>
    <col min="18" max="18" width="13.5703125" style="310" customWidth="1"/>
    <col min="19" max="16384" width="9.140625" style="4"/>
  </cols>
  <sheetData>
    <row r="1" spans="1:25" ht="21" x14ac:dyDescent="0.4">
      <c r="A1" s="518" t="s">
        <v>14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</row>
    <row r="2" spans="1:25" ht="17.45" customHeight="1" x14ac:dyDescent="0.4">
      <c r="A2" s="520" t="s">
        <v>105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304"/>
      <c r="T2" s="304"/>
      <c r="U2" s="304"/>
      <c r="V2" s="304"/>
      <c r="W2" s="304"/>
      <c r="X2" s="304"/>
      <c r="Y2" s="304"/>
    </row>
    <row r="3" spans="1:25" ht="17.45" customHeight="1" x14ac:dyDescent="0.4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4"/>
      <c r="T3" s="304"/>
      <c r="U3" s="304"/>
      <c r="V3" s="304"/>
      <c r="W3" s="304"/>
      <c r="X3" s="304"/>
      <c r="Y3" s="304"/>
    </row>
    <row r="4" spans="1:25" ht="14.45" x14ac:dyDescent="0.3">
      <c r="A4" s="306"/>
      <c r="B4" s="522" t="s">
        <v>107</v>
      </c>
      <c r="C4" s="522"/>
      <c r="D4" s="522"/>
      <c r="E4" s="522"/>
      <c r="F4" s="522"/>
      <c r="G4" s="522"/>
      <c r="J4" s="504" t="s">
        <v>21</v>
      </c>
      <c r="K4" s="504"/>
      <c r="L4" s="504"/>
      <c r="M4" s="504"/>
      <c r="N4" s="504"/>
      <c r="O4" s="504"/>
      <c r="P4" s="521">
        <f>'Detailed Budget'!$P$7</f>
        <v>0</v>
      </c>
      <c r="Q4" s="521"/>
      <c r="R4" s="6"/>
    </row>
    <row r="5" spans="1:25" ht="14.45" x14ac:dyDescent="0.3">
      <c r="A5" s="307"/>
      <c r="B5" s="308"/>
      <c r="C5" s="309"/>
      <c r="D5" s="309"/>
      <c r="E5" s="524"/>
      <c r="F5" s="524"/>
      <c r="G5" s="524"/>
      <c r="J5" s="13"/>
      <c r="K5" s="13"/>
      <c r="L5" s="504" t="s">
        <v>22</v>
      </c>
      <c r="M5" s="504"/>
      <c r="N5" s="504"/>
      <c r="O5" s="504"/>
      <c r="P5" s="519">
        <f>'Detailed Budget'!$P$8</f>
        <v>0.54</v>
      </c>
      <c r="Q5" s="519"/>
    </row>
    <row r="6" spans="1:25" ht="15" customHeight="1" x14ac:dyDescent="0.3">
      <c r="A6" s="307"/>
      <c r="B6" s="308"/>
      <c r="C6" s="311"/>
      <c r="D6" s="311"/>
      <c r="E6" s="523"/>
      <c r="F6" s="523"/>
      <c r="G6" s="523"/>
      <c r="K6" s="17"/>
      <c r="L6" s="13"/>
      <c r="M6" s="13"/>
      <c r="N6" s="17" t="s">
        <v>48</v>
      </c>
      <c r="O6" s="13"/>
      <c r="P6" s="512"/>
      <c r="Q6" s="512"/>
      <c r="R6" s="18"/>
    </row>
    <row r="7" spans="1:25" ht="15" customHeight="1" x14ac:dyDescent="0.3">
      <c r="A7" s="307"/>
      <c r="B7" s="308"/>
      <c r="C7" s="311"/>
      <c r="D7" s="311"/>
      <c r="E7" s="312"/>
      <c r="F7" s="312"/>
      <c r="G7" s="312"/>
      <c r="K7" s="17"/>
      <c r="L7" s="13"/>
      <c r="M7" s="13"/>
      <c r="N7" s="17"/>
      <c r="O7" s="13"/>
      <c r="P7" s="313"/>
      <c r="Q7" s="313"/>
      <c r="R7" s="18"/>
    </row>
    <row r="8" spans="1:25" ht="14.45" customHeight="1" thickBot="1" x14ac:dyDescent="0.35">
      <c r="A8" s="314"/>
      <c r="B8" s="21"/>
      <c r="C8" s="21"/>
      <c r="D8" s="21"/>
      <c r="E8" s="22"/>
      <c r="F8" s="22"/>
      <c r="G8" s="505" t="s">
        <v>8</v>
      </c>
      <c r="H8" s="505"/>
      <c r="I8" s="505" t="s">
        <v>9</v>
      </c>
      <c r="J8" s="505"/>
      <c r="K8" s="505" t="s">
        <v>10</v>
      </c>
      <c r="L8" s="505"/>
      <c r="M8" s="505" t="s">
        <v>11</v>
      </c>
      <c r="N8" s="505"/>
      <c r="O8" s="505" t="s">
        <v>12</v>
      </c>
      <c r="P8" s="505"/>
      <c r="Q8" s="23"/>
      <c r="R8" s="315"/>
    </row>
    <row r="9" spans="1:25" ht="14.45" x14ac:dyDescent="0.3">
      <c r="A9" s="316" t="s">
        <v>27</v>
      </c>
      <c r="B9" s="25"/>
      <c r="C9" s="26"/>
      <c r="D9" s="26"/>
      <c r="E9" s="27"/>
      <c r="F9" s="28"/>
      <c r="G9" s="28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8" t="s">
        <v>47</v>
      </c>
    </row>
    <row r="10" spans="1:25" ht="14.45" x14ac:dyDescent="0.3">
      <c r="A10" s="319"/>
      <c r="B10" s="32" t="s">
        <v>25</v>
      </c>
      <c r="C10" s="32" t="s">
        <v>24</v>
      </c>
      <c r="D10" s="33"/>
      <c r="E10" s="34"/>
      <c r="F10" s="34"/>
      <c r="G10" s="35"/>
      <c r="H10" s="36"/>
      <c r="I10" s="320"/>
      <c r="J10" s="321"/>
      <c r="K10" s="322"/>
      <c r="L10" s="321"/>
      <c r="M10" s="322"/>
      <c r="N10" s="321"/>
      <c r="O10" s="322"/>
      <c r="P10" s="321"/>
      <c r="Q10" s="323"/>
      <c r="R10" s="324"/>
    </row>
    <row r="11" spans="1:25" s="42" customFormat="1" ht="14.45" x14ac:dyDescent="0.3">
      <c r="A11" s="314"/>
      <c r="B11" s="43" t="s">
        <v>1</v>
      </c>
      <c r="C11" s="21"/>
      <c r="D11" s="44" t="s">
        <v>46</v>
      </c>
      <c r="E11" s="45"/>
      <c r="F11" s="22"/>
      <c r="G11" s="46"/>
      <c r="H11" s="373">
        <v>0</v>
      </c>
      <c r="I11" s="325"/>
      <c r="J11" s="374">
        <f>$H11</f>
        <v>0</v>
      </c>
      <c r="K11" s="326"/>
      <c r="L11" s="375">
        <f>$H11</f>
        <v>0</v>
      </c>
      <c r="M11" s="326"/>
      <c r="N11" s="375">
        <f>$H11</f>
        <v>0</v>
      </c>
      <c r="O11" s="326"/>
      <c r="P11" s="375">
        <f>$H11</f>
        <v>0</v>
      </c>
      <c r="Q11" s="327"/>
      <c r="R11" s="328"/>
    </row>
    <row r="12" spans="1:25" ht="14.45" x14ac:dyDescent="0.3">
      <c r="A12" s="314">
        <v>1</v>
      </c>
      <c r="B12" s="283" t="s">
        <v>29</v>
      </c>
      <c r="C12" s="282" t="s">
        <v>30</v>
      </c>
      <c r="D12" s="44" t="s">
        <v>43</v>
      </c>
      <c r="E12" s="280">
        <v>0</v>
      </c>
      <c r="F12" s="329"/>
      <c r="G12" s="330"/>
      <c r="H12" s="331">
        <f>ROUND(IF(E12&gt;=$P$6,$P$6,E12),0)</f>
        <v>0</v>
      </c>
      <c r="I12" s="332"/>
      <c r="J12" s="331">
        <f>ROUND(IF((H12*$P$4)+H12&gt;=$P$6,$P$6,(H12*$P$4)+H12),0)</f>
        <v>0</v>
      </c>
      <c r="K12" s="333"/>
      <c r="L12" s="331">
        <f>ROUND(IF((J12*$P$4)+H12&gt;=$P$6,$P$6,(J12*$P$4)+J12),0)</f>
        <v>0</v>
      </c>
      <c r="M12" s="334"/>
      <c r="N12" s="331">
        <f>ROUND(IF((L12*$P$4)+H12&gt;=$P$6,$P$6,(L12*$P$4)+L12),0)</f>
        <v>0</v>
      </c>
      <c r="O12" s="334"/>
      <c r="P12" s="331">
        <f>ROUND(IF((N12*$P$4)+H12&gt;=$P$6,$P$6,(N12*$P$4)+N12),0)</f>
        <v>0</v>
      </c>
      <c r="Q12" s="327"/>
      <c r="R12" s="328"/>
    </row>
    <row r="13" spans="1:25" ht="14.45" x14ac:dyDescent="0.3">
      <c r="A13" s="314"/>
      <c r="B13" s="58"/>
      <c r="C13" s="59"/>
      <c r="D13" s="60" t="s">
        <v>44</v>
      </c>
      <c r="E13" s="61"/>
      <c r="F13" s="329"/>
      <c r="G13" s="330"/>
      <c r="H13" s="376">
        <f>ROUND(H12*H11,0)</f>
        <v>0</v>
      </c>
      <c r="I13" s="335">
        <f t="shared" ref="I13:P13" si="0">ROUND(I12*I11,0)</f>
        <v>0</v>
      </c>
      <c r="J13" s="376">
        <f t="shared" si="0"/>
        <v>0</v>
      </c>
      <c r="K13" s="335">
        <f t="shared" si="0"/>
        <v>0</v>
      </c>
      <c r="L13" s="376">
        <f t="shared" si="0"/>
        <v>0</v>
      </c>
      <c r="M13" s="335">
        <f t="shared" si="0"/>
        <v>0</v>
      </c>
      <c r="N13" s="376">
        <f t="shared" si="0"/>
        <v>0</v>
      </c>
      <c r="O13" s="335">
        <f t="shared" si="0"/>
        <v>0</v>
      </c>
      <c r="P13" s="379">
        <f t="shared" si="0"/>
        <v>0</v>
      </c>
      <c r="Q13" s="327"/>
      <c r="R13" s="328"/>
    </row>
    <row r="14" spans="1:25" ht="14.45" x14ac:dyDescent="0.3">
      <c r="A14" s="314"/>
      <c r="B14" s="58"/>
      <c r="C14" s="59"/>
      <c r="D14" s="63" t="s">
        <v>26</v>
      </c>
      <c r="E14" s="372">
        <v>0.23</v>
      </c>
      <c r="F14" s="329"/>
      <c r="G14" s="330"/>
      <c r="H14" s="377">
        <f>ROUND(H13*E14,0)</f>
        <v>0</v>
      </c>
      <c r="I14" s="336"/>
      <c r="J14" s="378">
        <f>ROUND(J13*E14,0)</f>
        <v>0</v>
      </c>
      <c r="K14" s="337"/>
      <c r="L14" s="378">
        <f>ROUND(L13*E14,0)</f>
        <v>0</v>
      </c>
      <c r="M14" s="337"/>
      <c r="N14" s="378">
        <f>ROUND(N13*E14,0)</f>
        <v>0</v>
      </c>
      <c r="O14" s="337"/>
      <c r="P14" s="378">
        <f>ROUND(P13*E14,0)</f>
        <v>0</v>
      </c>
      <c r="Q14" s="327"/>
      <c r="R14" s="328"/>
    </row>
    <row r="15" spans="1:25" ht="15.6" x14ac:dyDescent="0.35">
      <c r="A15" s="307"/>
      <c r="B15" s="58"/>
      <c r="C15" s="59"/>
      <c r="D15" s="500" t="s">
        <v>45</v>
      </c>
      <c r="E15" s="501"/>
      <c r="F15" s="338"/>
      <c r="G15" s="339"/>
      <c r="H15" s="68">
        <f>ROUND(H13+H14,0)</f>
        <v>0</v>
      </c>
      <c r="I15" s="69">
        <f t="shared" ref="I15:P15" si="1">ROUND(I13+I14,0)</f>
        <v>0</v>
      </c>
      <c r="J15" s="70">
        <f t="shared" si="1"/>
        <v>0</v>
      </c>
      <c r="K15" s="69">
        <f t="shared" si="1"/>
        <v>0</v>
      </c>
      <c r="L15" s="70">
        <f t="shared" si="1"/>
        <v>0</v>
      </c>
      <c r="M15" s="69">
        <f t="shared" si="1"/>
        <v>0</v>
      </c>
      <c r="N15" s="70">
        <f t="shared" si="1"/>
        <v>0</v>
      </c>
      <c r="O15" s="69">
        <f t="shared" si="1"/>
        <v>0</v>
      </c>
      <c r="P15" s="70">
        <f t="shared" si="1"/>
        <v>0</v>
      </c>
      <c r="Q15" s="340"/>
      <c r="R15" s="69">
        <f>ROUND(H15+J15+L15+N15+P15,0)</f>
        <v>0</v>
      </c>
    </row>
    <row r="16" spans="1:25" s="72" customFormat="1" ht="9" customHeight="1" x14ac:dyDescent="0.35">
      <c r="A16" s="307"/>
      <c r="B16" s="58"/>
      <c r="C16" s="59"/>
      <c r="D16" s="73"/>
      <c r="E16" s="74"/>
      <c r="F16" s="338"/>
      <c r="G16" s="339"/>
      <c r="H16" s="341"/>
      <c r="I16" s="76"/>
      <c r="J16" s="69"/>
      <c r="K16" s="76"/>
      <c r="L16" s="68"/>
      <c r="M16" s="76"/>
      <c r="N16" s="68"/>
      <c r="O16" s="76"/>
      <c r="P16" s="68"/>
      <c r="Q16" s="340"/>
      <c r="R16" s="69"/>
    </row>
    <row r="17" spans="1:18" s="72" customFormat="1" ht="14.45" x14ac:dyDescent="0.3">
      <c r="A17" s="307">
        <v>2</v>
      </c>
      <c r="B17" s="283" t="s">
        <v>23</v>
      </c>
      <c r="C17" s="282"/>
      <c r="D17" s="44" t="s">
        <v>46</v>
      </c>
      <c r="E17" s="45"/>
      <c r="F17" s="338"/>
      <c r="G17" s="339"/>
      <c r="H17" s="373">
        <v>0</v>
      </c>
      <c r="I17" s="325"/>
      <c r="J17" s="374">
        <f>$H17</f>
        <v>0</v>
      </c>
      <c r="K17" s="326"/>
      <c r="L17" s="375">
        <f>$H17</f>
        <v>0</v>
      </c>
      <c r="M17" s="326"/>
      <c r="N17" s="375">
        <f>$H17</f>
        <v>0</v>
      </c>
      <c r="O17" s="326"/>
      <c r="P17" s="375">
        <f>$H17</f>
        <v>0</v>
      </c>
      <c r="Q17" s="327"/>
      <c r="R17" s="328"/>
    </row>
    <row r="18" spans="1:18" s="72" customFormat="1" ht="14.45" x14ac:dyDescent="0.3">
      <c r="A18" s="307"/>
      <c r="D18" s="44" t="s">
        <v>43</v>
      </c>
      <c r="E18" s="280">
        <v>0</v>
      </c>
      <c r="F18" s="329"/>
      <c r="G18" s="330"/>
      <c r="H18" s="331">
        <f>ROUND(IF(E18&gt;=$P$6,$P$6,E18),0)</f>
        <v>0</v>
      </c>
      <c r="I18" s="332"/>
      <c r="J18" s="331">
        <f>ROUND(IF((H18*$P$4)+H18&gt;=$P$6,$P$6,(H18*$P$4)+H18),0)</f>
        <v>0</v>
      </c>
      <c r="K18" s="333"/>
      <c r="L18" s="331">
        <f>ROUND(IF((J18*$P$4)+J18&gt;=$P$6,$P$6,(J18*$P$4)+J18),0)</f>
        <v>0</v>
      </c>
      <c r="M18" s="334"/>
      <c r="N18" s="331">
        <f>ROUND(IF((L18*$P$4)+L18&gt;=$P$6,$P$6,(L18*$P$4)+L18),0)</f>
        <v>0</v>
      </c>
      <c r="O18" s="334"/>
      <c r="P18" s="331">
        <f>ROUND(IF((N18*$P$4)+N18&gt;=$P$6,$P$6,(N18*$P$4)+N18),0)</f>
        <v>0</v>
      </c>
      <c r="Q18" s="327"/>
      <c r="R18" s="328"/>
    </row>
    <row r="19" spans="1:18" s="72" customFormat="1" ht="14.45" x14ac:dyDescent="0.3">
      <c r="A19" s="307"/>
      <c r="B19" s="58"/>
      <c r="C19" s="59"/>
      <c r="D19" s="60" t="s">
        <v>44</v>
      </c>
      <c r="E19" s="61"/>
      <c r="F19" s="329"/>
      <c r="G19" s="330"/>
      <c r="H19" s="376"/>
      <c r="I19" s="335">
        <f t="shared" ref="I19:P19" si="2">ROUND(I18*I17,0)</f>
        <v>0</v>
      </c>
      <c r="J19" s="376">
        <f t="shared" si="2"/>
        <v>0</v>
      </c>
      <c r="K19" s="335">
        <f t="shared" si="2"/>
        <v>0</v>
      </c>
      <c r="L19" s="376">
        <f t="shared" si="2"/>
        <v>0</v>
      </c>
      <c r="M19" s="335">
        <f t="shared" si="2"/>
        <v>0</v>
      </c>
      <c r="N19" s="376">
        <f t="shared" si="2"/>
        <v>0</v>
      </c>
      <c r="O19" s="335">
        <f t="shared" si="2"/>
        <v>0</v>
      </c>
      <c r="P19" s="379">
        <f t="shared" si="2"/>
        <v>0</v>
      </c>
      <c r="Q19" s="327"/>
      <c r="R19" s="328"/>
    </row>
    <row r="20" spans="1:18" s="72" customFormat="1" ht="14.45" x14ac:dyDescent="0.3">
      <c r="A20" s="307"/>
      <c r="B20" s="58"/>
      <c r="C20" s="59"/>
      <c r="D20" s="63" t="s">
        <v>26</v>
      </c>
      <c r="E20" s="372">
        <v>0.23</v>
      </c>
      <c r="F20" s="329"/>
      <c r="G20" s="330"/>
      <c r="H20" s="377">
        <f>ROUND(H19*E20,0)</f>
        <v>0</v>
      </c>
      <c r="I20" s="336"/>
      <c r="J20" s="378">
        <f>ROUND(J19*E20,0)</f>
        <v>0</v>
      </c>
      <c r="K20" s="337"/>
      <c r="L20" s="378">
        <f>ROUND(L19*E20,0)</f>
        <v>0</v>
      </c>
      <c r="M20" s="337"/>
      <c r="N20" s="378">
        <f>ROUND(N19*E20,0)</f>
        <v>0</v>
      </c>
      <c r="O20" s="337"/>
      <c r="P20" s="378">
        <f>ROUND(P19*E20,0)</f>
        <v>0</v>
      </c>
      <c r="Q20" s="327"/>
      <c r="R20" s="328"/>
    </row>
    <row r="21" spans="1:18" s="72" customFormat="1" ht="15.6" x14ac:dyDescent="0.35">
      <c r="A21" s="307"/>
      <c r="B21" s="58"/>
      <c r="C21" s="59"/>
      <c r="D21" s="500" t="s">
        <v>45</v>
      </c>
      <c r="E21" s="501"/>
      <c r="F21" s="338"/>
      <c r="G21" s="339"/>
      <c r="H21" s="68">
        <f>ROUND(H19+H20,0)</f>
        <v>0</v>
      </c>
      <c r="I21" s="69">
        <f t="shared" ref="I21:P21" si="3">ROUND(I19+I20,0)</f>
        <v>0</v>
      </c>
      <c r="J21" s="70">
        <f t="shared" si="3"/>
        <v>0</v>
      </c>
      <c r="K21" s="69">
        <f t="shared" si="3"/>
        <v>0</v>
      </c>
      <c r="L21" s="70">
        <f t="shared" si="3"/>
        <v>0</v>
      </c>
      <c r="M21" s="69">
        <f t="shared" si="3"/>
        <v>0</v>
      </c>
      <c r="N21" s="70">
        <f t="shared" si="3"/>
        <v>0</v>
      </c>
      <c r="O21" s="69">
        <f t="shared" si="3"/>
        <v>0</v>
      </c>
      <c r="P21" s="70">
        <f t="shared" si="3"/>
        <v>0</v>
      </c>
      <c r="Q21" s="340"/>
      <c r="R21" s="69">
        <f>ROUND(H21+J21+L21+N21+P21,0)</f>
        <v>0</v>
      </c>
    </row>
    <row r="22" spans="1:18" s="72" customFormat="1" ht="9" customHeight="1" x14ac:dyDescent="0.35">
      <c r="A22" s="307"/>
      <c r="B22" s="58"/>
      <c r="C22" s="59"/>
      <c r="D22" s="73"/>
      <c r="E22" s="74"/>
      <c r="F22" s="338"/>
      <c r="G22" s="339"/>
      <c r="H22" s="68"/>
      <c r="I22" s="76"/>
      <c r="J22" s="69"/>
      <c r="K22" s="76"/>
      <c r="L22" s="68"/>
      <c r="M22" s="76"/>
      <c r="N22" s="68"/>
      <c r="O22" s="76"/>
      <c r="P22" s="68"/>
      <c r="Q22" s="340"/>
      <c r="R22" s="69"/>
    </row>
    <row r="23" spans="1:18" s="72" customFormat="1" ht="14.45" x14ac:dyDescent="0.3">
      <c r="A23" s="307">
        <v>3</v>
      </c>
      <c r="B23" s="283" t="s">
        <v>23</v>
      </c>
      <c r="C23" s="282"/>
      <c r="D23" s="44" t="s">
        <v>46</v>
      </c>
      <c r="E23" s="45"/>
      <c r="F23" s="338"/>
      <c r="G23" s="339"/>
      <c r="H23" s="373">
        <v>0</v>
      </c>
      <c r="I23" s="325"/>
      <c r="J23" s="374">
        <f>$H23</f>
        <v>0</v>
      </c>
      <c r="K23" s="326"/>
      <c r="L23" s="375">
        <f>$J23</f>
        <v>0</v>
      </c>
      <c r="M23" s="326"/>
      <c r="N23" s="375">
        <f>$L23</f>
        <v>0</v>
      </c>
      <c r="O23" s="326"/>
      <c r="P23" s="375">
        <f>$N23</f>
        <v>0</v>
      </c>
      <c r="Q23" s="327"/>
      <c r="R23" s="328"/>
    </row>
    <row r="24" spans="1:18" s="72" customFormat="1" ht="14.45" x14ac:dyDescent="0.3">
      <c r="A24" s="307"/>
      <c r="D24" s="44" t="s">
        <v>43</v>
      </c>
      <c r="E24" s="280">
        <v>0</v>
      </c>
      <c r="F24" s="329"/>
      <c r="G24" s="330"/>
      <c r="H24" s="331">
        <f>ROUND(IF(E24&gt;=$P$6,$P$6,E24),0)</f>
        <v>0</v>
      </c>
      <c r="I24" s="332"/>
      <c r="J24" s="331">
        <f>ROUND(IF((H24*$P$4)+H24&gt;=$P$6,$P$6,(H24*$P$4)+H24),0)</f>
        <v>0</v>
      </c>
      <c r="K24" s="333"/>
      <c r="L24" s="331">
        <f>ROUND(IF((J24*$P$4)+J24&gt;=$P$6,$P$6,(J24*$P$4)+J24),0)</f>
        <v>0</v>
      </c>
      <c r="M24" s="334"/>
      <c r="N24" s="331">
        <f>ROUND(IF((L24*$P$4)+L24&gt;=$P$6,$P$6,(L24*$P$4)+L24),0)</f>
        <v>0</v>
      </c>
      <c r="O24" s="334"/>
      <c r="P24" s="331">
        <f>ROUND(IF((N24*$P$4)+N24&gt;=$P$6,$P$6,(N24*$P$4)+N24),0)</f>
        <v>0</v>
      </c>
      <c r="Q24" s="327"/>
      <c r="R24" s="328"/>
    </row>
    <row r="25" spans="1:18" s="72" customFormat="1" ht="14.45" x14ac:dyDescent="0.3">
      <c r="A25" s="307"/>
      <c r="B25" s="58"/>
      <c r="C25" s="59"/>
      <c r="D25" s="60" t="s">
        <v>44</v>
      </c>
      <c r="E25" s="61"/>
      <c r="F25" s="329"/>
      <c r="G25" s="330"/>
      <c r="H25" s="376">
        <f>ROUND(H24*H23,0)</f>
        <v>0</v>
      </c>
      <c r="I25" s="335">
        <f t="shared" ref="I25:P25" si="4">ROUND(I24*I23,0)</f>
        <v>0</v>
      </c>
      <c r="J25" s="376">
        <f t="shared" si="4"/>
        <v>0</v>
      </c>
      <c r="K25" s="335">
        <f t="shared" si="4"/>
        <v>0</v>
      </c>
      <c r="L25" s="376">
        <f t="shared" si="4"/>
        <v>0</v>
      </c>
      <c r="M25" s="335">
        <f t="shared" si="4"/>
        <v>0</v>
      </c>
      <c r="N25" s="376">
        <f t="shared" si="4"/>
        <v>0</v>
      </c>
      <c r="O25" s="335">
        <f t="shared" si="4"/>
        <v>0</v>
      </c>
      <c r="P25" s="379">
        <f t="shared" si="4"/>
        <v>0</v>
      </c>
      <c r="Q25" s="327"/>
      <c r="R25" s="328"/>
    </row>
    <row r="26" spans="1:18" s="72" customFormat="1" ht="14.45" x14ac:dyDescent="0.3">
      <c r="A26" s="307"/>
      <c r="B26" s="58"/>
      <c r="C26" s="59"/>
      <c r="D26" s="63" t="s">
        <v>26</v>
      </c>
      <c r="E26" s="372">
        <v>0.23</v>
      </c>
      <c r="F26" s="329"/>
      <c r="G26" s="330"/>
      <c r="H26" s="377">
        <f>ROUND(H25*E26,0)</f>
        <v>0</v>
      </c>
      <c r="I26" s="336"/>
      <c r="J26" s="378">
        <f>ROUND(J25*E26,0)</f>
        <v>0</v>
      </c>
      <c r="K26" s="337"/>
      <c r="L26" s="378">
        <f>ROUND(L25*E26,0)</f>
        <v>0</v>
      </c>
      <c r="M26" s="337"/>
      <c r="N26" s="378">
        <f>ROUND(N25*E26,0)</f>
        <v>0</v>
      </c>
      <c r="O26" s="337"/>
      <c r="P26" s="378">
        <f>ROUND(P25*E26,0)</f>
        <v>0</v>
      </c>
      <c r="Q26" s="327"/>
      <c r="R26" s="328"/>
    </row>
    <row r="27" spans="1:18" s="72" customFormat="1" ht="15.6" x14ac:dyDescent="0.35">
      <c r="A27" s="307"/>
      <c r="B27" s="58"/>
      <c r="C27" s="59"/>
      <c r="D27" s="500" t="s">
        <v>45</v>
      </c>
      <c r="E27" s="501"/>
      <c r="F27" s="338"/>
      <c r="G27" s="339"/>
      <c r="H27" s="68">
        <f>ROUND(H25+H26,0)</f>
        <v>0</v>
      </c>
      <c r="I27" s="69">
        <f t="shared" ref="I27:P27" si="5">ROUND(I25+I26,0)</f>
        <v>0</v>
      </c>
      <c r="J27" s="70">
        <f t="shared" si="5"/>
        <v>0</v>
      </c>
      <c r="K27" s="69">
        <f t="shared" si="5"/>
        <v>0</v>
      </c>
      <c r="L27" s="70">
        <f t="shared" si="5"/>
        <v>0</v>
      </c>
      <c r="M27" s="69">
        <f t="shared" si="5"/>
        <v>0</v>
      </c>
      <c r="N27" s="70">
        <f t="shared" si="5"/>
        <v>0</v>
      </c>
      <c r="O27" s="69">
        <f t="shared" si="5"/>
        <v>0</v>
      </c>
      <c r="P27" s="70">
        <f t="shared" si="5"/>
        <v>0</v>
      </c>
      <c r="Q27" s="340"/>
      <c r="R27" s="69">
        <f>ROUND(H27+J27+L27+N27+P27,0)</f>
        <v>0</v>
      </c>
    </row>
    <row r="28" spans="1:18" s="72" customFormat="1" ht="9" customHeight="1" x14ac:dyDescent="0.35">
      <c r="A28" s="307"/>
      <c r="B28" s="58"/>
      <c r="C28" s="59"/>
      <c r="D28" s="73"/>
      <c r="E28" s="74"/>
      <c r="F28" s="338"/>
      <c r="G28" s="339"/>
      <c r="H28" s="68"/>
      <c r="I28" s="76"/>
      <c r="J28" s="69"/>
      <c r="K28" s="76"/>
      <c r="L28" s="68"/>
      <c r="M28" s="76"/>
      <c r="N28" s="68"/>
      <c r="O28" s="76"/>
      <c r="P28" s="68"/>
      <c r="Q28" s="340"/>
      <c r="R28" s="69"/>
    </row>
    <row r="29" spans="1:18" s="72" customFormat="1" ht="14.45" x14ac:dyDescent="0.3">
      <c r="A29" s="307">
        <v>4</v>
      </c>
      <c r="B29" s="283" t="s">
        <v>23</v>
      </c>
      <c r="C29" s="282"/>
      <c r="D29" s="44" t="s">
        <v>46</v>
      </c>
      <c r="E29" s="45"/>
      <c r="F29" s="338"/>
      <c r="G29" s="339"/>
      <c r="H29" s="373">
        <v>0</v>
      </c>
      <c r="I29" s="325"/>
      <c r="J29" s="374">
        <f>$H29</f>
        <v>0</v>
      </c>
      <c r="K29" s="326"/>
      <c r="L29" s="375">
        <f>$H29</f>
        <v>0</v>
      </c>
      <c r="M29" s="326"/>
      <c r="N29" s="375">
        <f>$H29</f>
        <v>0</v>
      </c>
      <c r="O29" s="326"/>
      <c r="P29" s="375">
        <f>$H29</f>
        <v>0</v>
      </c>
      <c r="Q29" s="327"/>
      <c r="R29" s="328"/>
    </row>
    <row r="30" spans="1:18" s="72" customFormat="1" ht="14.45" x14ac:dyDescent="0.3">
      <c r="A30" s="307"/>
      <c r="D30" s="44" t="s">
        <v>43</v>
      </c>
      <c r="E30" s="280">
        <v>0</v>
      </c>
      <c r="F30" s="329"/>
      <c r="G30" s="330"/>
      <c r="H30" s="331">
        <f>ROUND(IF(E30&gt;=$P$6,$P$6,E30),0)</f>
        <v>0</v>
      </c>
      <c r="I30" s="332"/>
      <c r="J30" s="331">
        <f>ROUND(IF((H30*$P$4)+H30&gt;=$P$6,$P$6,(H30*$P$4)+H30),0)</f>
        <v>0</v>
      </c>
      <c r="K30" s="333"/>
      <c r="L30" s="331">
        <f>ROUND(IF((J30*$P$4)+J30&gt;=$P$6,$P$6,(J30*$P$4)+J30),0)</f>
        <v>0</v>
      </c>
      <c r="M30" s="334"/>
      <c r="N30" s="331">
        <f>ROUND(IF((L30*$P$4)+L30&gt;=$P$6,$P$6,(L30*$P$4)+L30),0)</f>
        <v>0</v>
      </c>
      <c r="O30" s="334"/>
      <c r="P30" s="331">
        <f>ROUND(IF((N30*$P$4)+N30&gt;=$P$6,$P$6,(N30*$P$4)+N30),0)</f>
        <v>0</v>
      </c>
      <c r="Q30" s="327"/>
      <c r="R30" s="328"/>
    </row>
    <row r="31" spans="1:18" s="72" customFormat="1" ht="14.45" x14ac:dyDescent="0.3">
      <c r="A31" s="307"/>
      <c r="B31" s="58"/>
      <c r="C31" s="59"/>
      <c r="D31" s="60" t="s">
        <v>44</v>
      </c>
      <c r="E31" s="61"/>
      <c r="F31" s="329"/>
      <c r="G31" s="330"/>
      <c r="H31" s="376">
        <f>ROUND(H30*H29,0)</f>
        <v>0</v>
      </c>
      <c r="I31" s="335">
        <f t="shared" ref="I31:P31" si="6">ROUND(I30*I29,0)</f>
        <v>0</v>
      </c>
      <c r="J31" s="376">
        <f t="shared" si="6"/>
        <v>0</v>
      </c>
      <c r="K31" s="335">
        <f t="shared" si="6"/>
        <v>0</v>
      </c>
      <c r="L31" s="376">
        <f t="shared" si="6"/>
        <v>0</v>
      </c>
      <c r="M31" s="335">
        <f t="shared" si="6"/>
        <v>0</v>
      </c>
      <c r="N31" s="376">
        <f t="shared" si="6"/>
        <v>0</v>
      </c>
      <c r="O31" s="335">
        <f t="shared" si="6"/>
        <v>0</v>
      </c>
      <c r="P31" s="379">
        <f t="shared" si="6"/>
        <v>0</v>
      </c>
      <c r="Q31" s="327"/>
      <c r="R31" s="328"/>
    </row>
    <row r="32" spans="1:18" s="72" customFormat="1" ht="14.45" x14ac:dyDescent="0.3">
      <c r="A32" s="307"/>
      <c r="B32" s="58"/>
      <c r="C32" s="59"/>
      <c r="D32" s="63" t="s">
        <v>26</v>
      </c>
      <c r="E32" s="372">
        <v>0.23</v>
      </c>
      <c r="F32" s="329"/>
      <c r="G32" s="330"/>
      <c r="H32" s="377">
        <f>ROUND(H31*E32,0)</f>
        <v>0</v>
      </c>
      <c r="I32" s="336"/>
      <c r="J32" s="378">
        <f>ROUND(J31*E32,0)</f>
        <v>0</v>
      </c>
      <c r="K32" s="337"/>
      <c r="L32" s="378">
        <f>ROUND(L31*E32,0)</f>
        <v>0</v>
      </c>
      <c r="M32" s="337"/>
      <c r="N32" s="378">
        <f>ROUND(N31*E32,0)</f>
        <v>0</v>
      </c>
      <c r="O32" s="337"/>
      <c r="P32" s="378">
        <f>ROUND(P31*E32,0)</f>
        <v>0</v>
      </c>
      <c r="Q32" s="327"/>
      <c r="R32" s="328"/>
    </row>
    <row r="33" spans="1:18" s="72" customFormat="1" ht="15.6" x14ac:dyDescent="0.35">
      <c r="A33" s="307"/>
      <c r="B33" s="58"/>
      <c r="C33" s="59"/>
      <c r="D33" s="500" t="s">
        <v>45</v>
      </c>
      <c r="E33" s="501"/>
      <c r="F33" s="338"/>
      <c r="G33" s="339"/>
      <c r="H33" s="68">
        <f>ROUND(H31+H32,0)</f>
        <v>0</v>
      </c>
      <c r="I33" s="69">
        <f t="shared" ref="I33:P33" si="7">ROUND(I31+I32,0)</f>
        <v>0</v>
      </c>
      <c r="J33" s="70">
        <f t="shared" si="7"/>
        <v>0</v>
      </c>
      <c r="K33" s="69">
        <f t="shared" si="7"/>
        <v>0</v>
      </c>
      <c r="L33" s="70">
        <f t="shared" si="7"/>
        <v>0</v>
      </c>
      <c r="M33" s="69">
        <f t="shared" si="7"/>
        <v>0</v>
      </c>
      <c r="N33" s="70">
        <f t="shared" si="7"/>
        <v>0</v>
      </c>
      <c r="O33" s="69">
        <f t="shared" si="7"/>
        <v>0</v>
      </c>
      <c r="P33" s="70">
        <f t="shared" si="7"/>
        <v>0</v>
      </c>
      <c r="Q33" s="340"/>
      <c r="R33" s="69">
        <f>ROUND(H33+J33+L33+N33+P33,0)</f>
        <v>0</v>
      </c>
    </row>
    <row r="34" spans="1:18" s="72" customFormat="1" ht="9" customHeight="1" x14ac:dyDescent="0.35">
      <c r="A34" s="307"/>
      <c r="B34" s="58"/>
      <c r="C34" s="59"/>
      <c r="D34" s="73"/>
      <c r="E34" s="74"/>
      <c r="F34" s="338"/>
      <c r="G34" s="339"/>
      <c r="H34" s="68"/>
      <c r="I34" s="69"/>
      <c r="J34" s="69"/>
      <c r="K34" s="69"/>
      <c r="L34" s="68"/>
      <c r="M34" s="69"/>
      <c r="N34" s="68"/>
      <c r="O34" s="69"/>
      <c r="P34" s="68"/>
      <c r="Q34" s="340"/>
      <c r="R34" s="69"/>
    </row>
    <row r="35" spans="1:18" s="42" customFormat="1" ht="14.45" x14ac:dyDescent="0.3">
      <c r="A35" s="314"/>
      <c r="B35" s="43"/>
      <c r="C35" s="21"/>
      <c r="D35" s="44" t="s">
        <v>46</v>
      </c>
      <c r="E35" s="45"/>
      <c r="F35" s="22"/>
      <c r="G35" s="46"/>
      <c r="H35" s="373">
        <v>0</v>
      </c>
      <c r="I35" s="325"/>
      <c r="J35" s="374">
        <f>$H35</f>
        <v>0</v>
      </c>
      <c r="K35" s="326"/>
      <c r="L35" s="375">
        <f>$H35</f>
        <v>0</v>
      </c>
      <c r="M35" s="326"/>
      <c r="N35" s="375">
        <f>$H35</f>
        <v>0</v>
      </c>
      <c r="O35" s="326"/>
      <c r="P35" s="375">
        <f>$H35</f>
        <v>0</v>
      </c>
      <c r="Q35" s="327"/>
      <c r="R35" s="328"/>
    </row>
    <row r="36" spans="1:18" ht="14.45" x14ac:dyDescent="0.3">
      <c r="A36" s="314">
        <v>5</v>
      </c>
      <c r="B36" s="283" t="s">
        <v>29</v>
      </c>
      <c r="C36" s="282" t="s">
        <v>30</v>
      </c>
      <c r="D36" s="44" t="s">
        <v>43</v>
      </c>
      <c r="E36" s="280">
        <v>0</v>
      </c>
      <c r="F36" s="329"/>
      <c r="G36" s="330"/>
      <c r="H36" s="331">
        <f>ROUND(IF(E36&gt;=$P$6,$P$6,E36),0)</f>
        <v>0</v>
      </c>
      <c r="I36" s="332"/>
      <c r="J36" s="331">
        <f>ROUND(IF((H36*$P$4)+H36&gt;=$P$6,$P$6,(H36*$P$4)+H36),0)</f>
        <v>0</v>
      </c>
      <c r="K36" s="333"/>
      <c r="L36" s="331">
        <f>ROUND(IF((J36*$P$4)+H36&gt;=$P$6,$P$6,(J36*$P$4)+J36),0)</f>
        <v>0</v>
      </c>
      <c r="M36" s="334"/>
      <c r="N36" s="331">
        <f>ROUND(IF((L36*$P$4)+H36&gt;=$P$6,$P$6,(L36*$P$4)+L36),0)</f>
        <v>0</v>
      </c>
      <c r="O36" s="334"/>
      <c r="P36" s="331">
        <f>ROUND(IF((N36*$P$4)+H36&gt;=$P$6,$P$6,(N36*$P$4)+N36),0)</f>
        <v>0</v>
      </c>
      <c r="Q36" s="327"/>
      <c r="R36" s="328"/>
    </row>
    <row r="37" spans="1:18" ht="14.45" x14ac:dyDescent="0.3">
      <c r="A37" s="314"/>
      <c r="B37" s="58"/>
      <c r="C37" s="59"/>
      <c r="D37" s="60" t="s">
        <v>44</v>
      </c>
      <c r="E37" s="61"/>
      <c r="F37" s="329"/>
      <c r="G37" s="330"/>
      <c r="H37" s="376">
        <f t="shared" ref="H37:P37" si="8">ROUND(H36*H35,0)</f>
        <v>0</v>
      </c>
      <c r="I37" s="335">
        <f t="shared" si="8"/>
        <v>0</v>
      </c>
      <c r="J37" s="376">
        <f t="shared" si="8"/>
        <v>0</v>
      </c>
      <c r="K37" s="335">
        <f t="shared" si="8"/>
        <v>0</v>
      </c>
      <c r="L37" s="376">
        <f t="shared" si="8"/>
        <v>0</v>
      </c>
      <c r="M37" s="335">
        <f t="shared" si="8"/>
        <v>0</v>
      </c>
      <c r="N37" s="376">
        <f t="shared" si="8"/>
        <v>0</v>
      </c>
      <c r="O37" s="335">
        <f t="shared" si="8"/>
        <v>0</v>
      </c>
      <c r="P37" s="379">
        <f t="shared" si="8"/>
        <v>0</v>
      </c>
      <c r="Q37" s="327"/>
      <c r="R37" s="328"/>
    </row>
    <row r="38" spans="1:18" ht="14.45" x14ac:dyDescent="0.3">
      <c r="A38" s="314"/>
      <c r="B38" s="58"/>
      <c r="C38" s="59"/>
      <c r="D38" s="63" t="s">
        <v>26</v>
      </c>
      <c r="E38" s="372">
        <v>0.23</v>
      </c>
      <c r="F38" s="329"/>
      <c r="G38" s="330"/>
      <c r="H38" s="377">
        <f>ROUND(H37*E38,0)</f>
        <v>0</v>
      </c>
      <c r="I38" s="336"/>
      <c r="J38" s="378">
        <f>ROUND(J37*E38,0)</f>
        <v>0</v>
      </c>
      <c r="K38" s="337"/>
      <c r="L38" s="378">
        <f>ROUND(L37*E38,0)</f>
        <v>0</v>
      </c>
      <c r="M38" s="337"/>
      <c r="N38" s="378">
        <f>ROUND(N37*E38,0)</f>
        <v>0</v>
      </c>
      <c r="O38" s="337"/>
      <c r="P38" s="378">
        <f>ROUND(P37*E38,0)</f>
        <v>0</v>
      </c>
      <c r="Q38" s="327"/>
      <c r="R38" s="328"/>
    </row>
    <row r="39" spans="1:18" ht="15.6" x14ac:dyDescent="0.35">
      <c r="A39" s="307"/>
      <c r="B39" s="58"/>
      <c r="C39" s="59"/>
      <c r="D39" s="500" t="s">
        <v>45</v>
      </c>
      <c r="E39" s="501"/>
      <c r="F39" s="338"/>
      <c r="G39" s="339"/>
      <c r="H39" s="68">
        <f t="shared" ref="H39:P39" si="9">ROUND(H37+H38,0)</f>
        <v>0</v>
      </c>
      <c r="I39" s="69">
        <f t="shared" si="9"/>
        <v>0</v>
      </c>
      <c r="J39" s="70">
        <f t="shared" si="9"/>
        <v>0</v>
      </c>
      <c r="K39" s="69">
        <f t="shared" si="9"/>
        <v>0</v>
      </c>
      <c r="L39" s="70">
        <f t="shared" si="9"/>
        <v>0</v>
      </c>
      <c r="M39" s="69">
        <f t="shared" si="9"/>
        <v>0</v>
      </c>
      <c r="N39" s="70">
        <f t="shared" si="9"/>
        <v>0</v>
      </c>
      <c r="O39" s="69">
        <f t="shared" si="9"/>
        <v>0</v>
      </c>
      <c r="P39" s="70">
        <f t="shared" si="9"/>
        <v>0</v>
      </c>
      <c r="Q39" s="340"/>
      <c r="R39" s="69">
        <f>ROUND(H39+J39+L39+N39+P39,0)</f>
        <v>0</v>
      </c>
    </row>
    <row r="40" spans="1:18" s="72" customFormat="1" ht="9" customHeight="1" x14ac:dyDescent="0.35">
      <c r="A40" s="307"/>
      <c r="B40" s="58"/>
      <c r="C40" s="59"/>
      <c r="D40" s="73"/>
      <c r="E40" s="74"/>
      <c r="F40" s="338"/>
      <c r="G40" s="339"/>
      <c r="H40" s="341"/>
      <c r="I40" s="76"/>
      <c r="J40" s="69"/>
      <c r="K40" s="76"/>
      <c r="L40" s="68"/>
      <c r="M40" s="76"/>
      <c r="N40" s="68"/>
      <c r="O40" s="76"/>
      <c r="P40" s="68"/>
      <c r="Q40" s="340"/>
      <c r="R40" s="69"/>
    </row>
    <row r="41" spans="1:18" s="72" customFormat="1" ht="14.45" x14ac:dyDescent="0.3">
      <c r="A41" s="307">
        <v>6</v>
      </c>
      <c r="B41" s="283" t="s">
        <v>23</v>
      </c>
      <c r="C41" s="282"/>
      <c r="D41" s="44" t="s">
        <v>46</v>
      </c>
      <c r="E41" s="45"/>
      <c r="F41" s="338"/>
      <c r="G41" s="339"/>
      <c r="H41" s="373">
        <v>0</v>
      </c>
      <c r="I41" s="325"/>
      <c r="J41" s="374">
        <f>$H41</f>
        <v>0</v>
      </c>
      <c r="K41" s="326"/>
      <c r="L41" s="375">
        <f>$H41</f>
        <v>0</v>
      </c>
      <c r="M41" s="326"/>
      <c r="N41" s="375">
        <f>$H41</f>
        <v>0</v>
      </c>
      <c r="O41" s="326"/>
      <c r="P41" s="375">
        <f>$H41</f>
        <v>0</v>
      </c>
      <c r="Q41" s="327"/>
      <c r="R41" s="328"/>
    </row>
    <row r="42" spans="1:18" s="72" customFormat="1" ht="14.45" x14ac:dyDescent="0.3">
      <c r="A42" s="307"/>
      <c r="D42" s="44" t="s">
        <v>43</v>
      </c>
      <c r="E42" s="280">
        <v>0</v>
      </c>
      <c r="F42" s="329"/>
      <c r="G42" s="330"/>
      <c r="H42" s="331">
        <f>ROUND(IF(E42&gt;=$P$6,$P$6,E42),0)</f>
        <v>0</v>
      </c>
      <c r="I42" s="332"/>
      <c r="J42" s="331">
        <f>ROUND(IF((H42*$P$4)+H42&gt;=$P$6,$P$6,(H42*$P$4)+H42),0)</f>
        <v>0</v>
      </c>
      <c r="K42" s="333"/>
      <c r="L42" s="331">
        <f>ROUND(IF((J42*$P$4)+J42&gt;=$P$6,$P$6,(J42*$P$4)+J42),0)</f>
        <v>0</v>
      </c>
      <c r="M42" s="334"/>
      <c r="N42" s="331">
        <f>ROUND(IF((L42*$P$4)+L42&gt;=$P$6,$P$6,(L42*$P$4)+L42),0)</f>
        <v>0</v>
      </c>
      <c r="O42" s="334"/>
      <c r="P42" s="331">
        <f>ROUND(IF((N42*$P$4)+N42&gt;=$P$6,$P$6,(N42*$P$4)+N42),0)</f>
        <v>0</v>
      </c>
      <c r="Q42" s="327"/>
      <c r="R42" s="328"/>
    </row>
    <row r="43" spans="1:18" s="72" customFormat="1" ht="14.45" x14ac:dyDescent="0.3">
      <c r="A43" s="307"/>
      <c r="B43" s="58"/>
      <c r="C43" s="59"/>
      <c r="D43" s="60" t="s">
        <v>44</v>
      </c>
      <c r="E43" s="61"/>
      <c r="F43" s="329"/>
      <c r="G43" s="330"/>
      <c r="H43" s="376">
        <f t="shared" ref="H43:P43" si="10">ROUND(H42*H41,0)</f>
        <v>0</v>
      </c>
      <c r="I43" s="335">
        <f t="shared" si="10"/>
        <v>0</v>
      </c>
      <c r="J43" s="376">
        <f t="shared" si="10"/>
        <v>0</v>
      </c>
      <c r="K43" s="335">
        <f t="shared" si="10"/>
        <v>0</v>
      </c>
      <c r="L43" s="376">
        <f t="shared" si="10"/>
        <v>0</v>
      </c>
      <c r="M43" s="335">
        <f t="shared" si="10"/>
        <v>0</v>
      </c>
      <c r="N43" s="376">
        <f t="shared" si="10"/>
        <v>0</v>
      </c>
      <c r="O43" s="335">
        <f t="shared" si="10"/>
        <v>0</v>
      </c>
      <c r="P43" s="379">
        <f t="shared" si="10"/>
        <v>0</v>
      </c>
      <c r="Q43" s="327"/>
      <c r="R43" s="328"/>
    </row>
    <row r="44" spans="1:18" s="72" customFormat="1" ht="14.45" x14ac:dyDescent="0.3">
      <c r="A44" s="307"/>
      <c r="B44" s="58"/>
      <c r="C44" s="59"/>
      <c r="D44" s="63" t="s">
        <v>26</v>
      </c>
      <c r="E44" s="372">
        <v>0.23</v>
      </c>
      <c r="F44" s="329"/>
      <c r="G44" s="330"/>
      <c r="H44" s="377">
        <f>ROUND(H43*E44,0)</f>
        <v>0</v>
      </c>
      <c r="I44" s="336"/>
      <c r="J44" s="378">
        <f>ROUND(J43*E44,0)</f>
        <v>0</v>
      </c>
      <c r="K44" s="337"/>
      <c r="L44" s="378">
        <f>ROUND(L43*E44,0)</f>
        <v>0</v>
      </c>
      <c r="M44" s="337"/>
      <c r="N44" s="378">
        <f>ROUND(N43*E44,0)</f>
        <v>0</v>
      </c>
      <c r="O44" s="337"/>
      <c r="P44" s="378">
        <f>ROUND(P43*E44,0)</f>
        <v>0</v>
      </c>
      <c r="Q44" s="327"/>
      <c r="R44" s="328"/>
    </row>
    <row r="45" spans="1:18" s="72" customFormat="1" ht="15.6" x14ac:dyDescent="0.35">
      <c r="A45" s="307"/>
      <c r="B45" s="58"/>
      <c r="C45" s="59"/>
      <c r="D45" s="500" t="s">
        <v>45</v>
      </c>
      <c r="E45" s="501"/>
      <c r="F45" s="338"/>
      <c r="G45" s="339"/>
      <c r="H45" s="68">
        <f t="shared" ref="H45:P45" si="11">ROUND(H43+H44,0)</f>
        <v>0</v>
      </c>
      <c r="I45" s="69">
        <f t="shared" si="11"/>
        <v>0</v>
      </c>
      <c r="J45" s="70">
        <f t="shared" si="11"/>
        <v>0</v>
      </c>
      <c r="K45" s="69">
        <f t="shared" si="11"/>
        <v>0</v>
      </c>
      <c r="L45" s="70">
        <f t="shared" si="11"/>
        <v>0</v>
      </c>
      <c r="M45" s="69">
        <f t="shared" si="11"/>
        <v>0</v>
      </c>
      <c r="N45" s="70">
        <f t="shared" si="11"/>
        <v>0</v>
      </c>
      <c r="O45" s="69">
        <f t="shared" si="11"/>
        <v>0</v>
      </c>
      <c r="P45" s="70">
        <f t="shared" si="11"/>
        <v>0</v>
      </c>
      <c r="Q45" s="340"/>
      <c r="R45" s="69">
        <f>ROUND(H45+J45+L45+N45+P45,0)</f>
        <v>0</v>
      </c>
    </row>
    <row r="46" spans="1:18" s="72" customFormat="1" ht="9" customHeight="1" x14ac:dyDescent="0.35">
      <c r="A46" s="307"/>
      <c r="B46" s="58"/>
      <c r="C46" s="59"/>
      <c r="D46" s="73"/>
      <c r="E46" s="74"/>
      <c r="F46" s="338"/>
      <c r="G46" s="339"/>
      <c r="H46" s="68"/>
      <c r="I46" s="76"/>
      <c r="J46" s="69"/>
      <c r="K46" s="76"/>
      <c r="L46" s="68"/>
      <c r="M46" s="76"/>
      <c r="N46" s="68"/>
      <c r="O46" s="76"/>
      <c r="P46" s="68"/>
      <c r="Q46" s="340"/>
      <c r="R46" s="69"/>
    </row>
    <row r="47" spans="1:18" s="72" customFormat="1" ht="14.45" x14ac:dyDescent="0.3">
      <c r="A47" s="307">
        <v>7</v>
      </c>
      <c r="B47" s="283" t="s">
        <v>23</v>
      </c>
      <c r="C47" s="282"/>
      <c r="D47" s="44" t="s">
        <v>46</v>
      </c>
      <c r="E47" s="45"/>
      <c r="F47" s="338"/>
      <c r="G47" s="339"/>
      <c r="H47" s="373">
        <v>0</v>
      </c>
      <c r="I47" s="325"/>
      <c r="J47" s="374">
        <f>$H47</f>
        <v>0</v>
      </c>
      <c r="K47" s="326"/>
      <c r="L47" s="375">
        <f>$J47</f>
        <v>0</v>
      </c>
      <c r="M47" s="326"/>
      <c r="N47" s="375">
        <f>$L47</f>
        <v>0</v>
      </c>
      <c r="O47" s="326"/>
      <c r="P47" s="375">
        <f>$N47</f>
        <v>0</v>
      </c>
      <c r="Q47" s="327"/>
      <c r="R47" s="328"/>
    </row>
    <row r="48" spans="1:18" s="72" customFormat="1" ht="14.45" x14ac:dyDescent="0.3">
      <c r="A48" s="307"/>
      <c r="D48" s="44" t="s">
        <v>43</v>
      </c>
      <c r="E48" s="280">
        <v>0</v>
      </c>
      <c r="F48" s="329"/>
      <c r="G48" s="330"/>
      <c r="H48" s="331">
        <f>ROUND(IF(E48&gt;=$P$6,$P$6,E48),0)</f>
        <v>0</v>
      </c>
      <c r="I48" s="332"/>
      <c r="J48" s="331">
        <f>ROUND(IF((H48*$P$4)+H48&gt;=$P$6,$P$6,(H48*$P$4)+H48),0)</f>
        <v>0</v>
      </c>
      <c r="K48" s="333"/>
      <c r="L48" s="331">
        <f>ROUND(IF((J48*$P$4)+J48&gt;=$P$6,$P$6,(J48*$P$4)+J48),0)</f>
        <v>0</v>
      </c>
      <c r="M48" s="334"/>
      <c r="N48" s="331">
        <f>ROUND(IF((L48*$P$4)+L48&gt;=$P$6,$P$6,(L48*$P$4)+L48),0)</f>
        <v>0</v>
      </c>
      <c r="O48" s="334"/>
      <c r="P48" s="331">
        <f>ROUND(IF((N48*$P$4)+N48&gt;=$P$6,$P$6,(N48*$P$4)+N48),0)</f>
        <v>0</v>
      </c>
      <c r="Q48" s="327"/>
      <c r="R48" s="328"/>
    </row>
    <row r="49" spans="1:18" s="72" customFormat="1" ht="14.45" x14ac:dyDescent="0.3">
      <c r="A49" s="307"/>
      <c r="B49" s="58"/>
      <c r="C49" s="59"/>
      <c r="D49" s="60" t="s">
        <v>44</v>
      </c>
      <c r="E49" s="61"/>
      <c r="F49" s="329"/>
      <c r="G49" s="330"/>
      <c r="H49" s="376">
        <f t="shared" ref="H49:P49" si="12">ROUND(H48*H47,0)</f>
        <v>0</v>
      </c>
      <c r="I49" s="335">
        <f t="shared" si="12"/>
        <v>0</v>
      </c>
      <c r="J49" s="376">
        <f t="shared" si="12"/>
        <v>0</v>
      </c>
      <c r="K49" s="335">
        <f t="shared" si="12"/>
        <v>0</v>
      </c>
      <c r="L49" s="376">
        <f t="shared" si="12"/>
        <v>0</v>
      </c>
      <c r="M49" s="335">
        <f t="shared" si="12"/>
        <v>0</v>
      </c>
      <c r="N49" s="376">
        <f t="shared" si="12"/>
        <v>0</v>
      </c>
      <c r="O49" s="335">
        <f t="shared" si="12"/>
        <v>0</v>
      </c>
      <c r="P49" s="379">
        <f t="shared" si="12"/>
        <v>0</v>
      </c>
      <c r="Q49" s="327"/>
      <c r="R49" s="328"/>
    </row>
    <row r="50" spans="1:18" s="72" customFormat="1" ht="14.45" x14ac:dyDescent="0.3">
      <c r="A50" s="307"/>
      <c r="B50" s="58"/>
      <c r="C50" s="59"/>
      <c r="D50" s="63" t="s">
        <v>26</v>
      </c>
      <c r="E50" s="372">
        <v>0.23</v>
      </c>
      <c r="F50" s="329"/>
      <c r="G50" s="330"/>
      <c r="H50" s="377">
        <f>ROUND(H49*E50,0)</f>
        <v>0</v>
      </c>
      <c r="I50" s="336"/>
      <c r="J50" s="378">
        <f>ROUND(J49*E50,0)</f>
        <v>0</v>
      </c>
      <c r="K50" s="337"/>
      <c r="L50" s="378">
        <f>ROUND(L49*E50,0)</f>
        <v>0</v>
      </c>
      <c r="M50" s="337"/>
      <c r="N50" s="378">
        <f>ROUND(N49*E50,0)</f>
        <v>0</v>
      </c>
      <c r="O50" s="337"/>
      <c r="P50" s="378">
        <f>ROUND(P49*E50,0)</f>
        <v>0</v>
      </c>
      <c r="Q50" s="327"/>
      <c r="R50" s="328"/>
    </row>
    <row r="51" spans="1:18" s="72" customFormat="1" ht="15.6" x14ac:dyDescent="0.35">
      <c r="A51" s="307"/>
      <c r="B51" s="58"/>
      <c r="C51" s="59"/>
      <c r="D51" s="500" t="s">
        <v>45</v>
      </c>
      <c r="E51" s="501"/>
      <c r="F51" s="338"/>
      <c r="G51" s="339"/>
      <c r="H51" s="68">
        <f t="shared" ref="H51:P51" si="13">ROUND(H49+H50,0)</f>
        <v>0</v>
      </c>
      <c r="I51" s="69">
        <f t="shared" si="13"/>
        <v>0</v>
      </c>
      <c r="J51" s="70">
        <f t="shared" si="13"/>
        <v>0</v>
      </c>
      <c r="K51" s="69">
        <f t="shared" si="13"/>
        <v>0</v>
      </c>
      <c r="L51" s="70">
        <f t="shared" si="13"/>
        <v>0</v>
      </c>
      <c r="M51" s="69">
        <f t="shared" si="13"/>
        <v>0</v>
      </c>
      <c r="N51" s="70">
        <f t="shared" si="13"/>
        <v>0</v>
      </c>
      <c r="O51" s="69">
        <f t="shared" si="13"/>
        <v>0</v>
      </c>
      <c r="P51" s="70">
        <f t="shared" si="13"/>
        <v>0</v>
      </c>
      <c r="Q51" s="340"/>
      <c r="R51" s="69">
        <f>ROUND(H51+J51+L51+N51+P51,0)</f>
        <v>0</v>
      </c>
    </row>
    <row r="52" spans="1:18" s="72" customFormat="1" ht="9" customHeight="1" x14ac:dyDescent="0.35">
      <c r="A52" s="307"/>
      <c r="B52" s="58"/>
      <c r="C52" s="59"/>
      <c r="D52" s="73"/>
      <c r="E52" s="74"/>
      <c r="F52" s="338"/>
      <c r="G52" s="339"/>
      <c r="H52" s="68"/>
      <c r="I52" s="76"/>
      <c r="J52" s="69"/>
      <c r="K52" s="76"/>
      <c r="L52" s="68"/>
      <c r="M52" s="76"/>
      <c r="N52" s="68"/>
      <c r="O52" s="76"/>
      <c r="P52" s="68"/>
      <c r="Q52" s="340"/>
      <c r="R52" s="69"/>
    </row>
    <row r="53" spans="1:18" s="72" customFormat="1" ht="14.45" x14ac:dyDescent="0.3">
      <c r="A53" s="307">
        <v>8</v>
      </c>
      <c r="B53" s="283" t="s">
        <v>23</v>
      </c>
      <c r="C53" s="282"/>
      <c r="D53" s="44" t="s">
        <v>46</v>
      </c>
      <c r="E53" s="45"/>
      <c r="F53" s="338"/>
      <c r="G53" s="339"/>
      <c r="H53" s="373">
        <v>0</v>
      </c>
      <c r="I53" s="325"/>
      <c r="J53" s="374">
        <f>$H53</f>
        <v>0</v>
      </c>
      <c r="K53" s="326"/>
      <c r="L53" s="375">
        <f>$H53</f>
        <v>0</v>
      </c>
      <c r="M53" s="326"/>
      <c r="N53" s="375">
        <f>$H53</f>
        <v>0</v>
      </c>
      <c r="O53" s="326"/>
      <c r="P53" s="375">
        <f>$H53</f>
        <v>0</v>
      </c>
      <c r="Q53" s="327"/>
      <c r="R53" s="328"/>
    </row>
    <row r="54" spans="1:18" s="72" customFormat="1" ht="14.45" x14ac:dyDescent="0.3">
      <c r="A54" s="307"/>
      <c r="D54" s="44" t="s">
        <v>43</v>
      </c>
      <c r="E54" s="280">
        <v>0</v>
      </c>
      <c r="F54" s="329"/>
      <c r="G54" s="330"/>
      <c r="H54" s="331">
        <f>ROUND(IF(E54&gt;=$P$6,$P$6,E54),0)</f>
        <v>0</v>
      </c>
      <c r="I54" s="332"/>
      <c r="J54" s="331">
        <f>ROUND(IF((H54*$P$4)+H54&gt;=$P$6,$P$6,(H54*$P$4)+H54),0)</f>
        <v>0</v>
      </c>
      <c r="K54" s="333"/>
      <c r="L54" s="331">
        <f>ROUND(IF((J54*$P$4)+J54&gt;=$P$6,$P$6,(J54*$P$4)+J54),0)</f>
        <v>0</v>
      </c>
      <c r="M54" s="334"/>
      <c r="N54" s="331">
        <f>ROUND(IF((L54*$P$4)+L54&gt;=$P$6,$P$6,(L54*$P$4)+L54),0)</f>
        <v>0</v>
      </c>
      <c r="O54" s="334"/>
      <c r="P54" s="331">
        <f>ROUND(IF((N54*$P$4)+N54&gt;=$P$6,$P$6,(N54*$P$4)+N54),0)</f>
        <v>0</v>
      </c>
      <c r="Q54" s="327"/>
      <c r="R54" s="328"/>
    </row>
    <row r="55" spans="1:18" s="72" customFormat="1" ht="14.45" x14ac:dyDescent="0.3">
      <c r="A55" s="307"/>
      <c r="B55" s="58"/>
      <c r="C55" s="59"/>
      <c r="D55" s="60" t="s">
        <v>44</v>
      </c>
      <c r="E55" s="61"/>
      <c r="F55" s="329"/>
      <c r="G55" s="330"/>
      <c r="H55" s="376">
        <f t="shared" ref="H55:P55" si="14">ROUND(H54*H53,0)</f>
        <v>0</v>
      </c>
      <c r="I55" s="335">
        <f t="shared" si="14"/>
        <v>0</v>
      </c>
      <c r="J55" s="376">
        <f t="shared" si="14"/>
        <v>0</v>
      </c>
      <c r="K55" s="335">
        <f t="shared" si="14"/>
        <v>0</v>
      </c>
      <c r="L55" s="376">
        <f t="shared" si="14"/>
        <v>0</v>
      </c>
      <c r="M55" s="335">
        <f t="shared" si="14"/>
        <v>0</v>
      </c>
      <c r="N55" s="376">
        <f t="shared" si="14"/>
        <v>0</v>
      </c>
      <c r="O55" s="335">
        <f t="shared" si="14"/>
        <v>0</v>
      </c>
      <c r="P55" s="379">
        <f t="shared" si="14"/>
        <v>0</v>
      </c>
      <c r="Q55" s="327"/>
      <c r="R55" s="328"/>
    </row>
    <row r="56" spans="1:18" s="72" customFormat="1" ht="14.45" x14ac:dyDescent="0.3">
      <c r="A56" s="307"/>
      <c r="B56" s="58"/>
      <c r="C56" s="59"/>
      <c r="D56" s="63" t="s">
        <v>26</v>
      </c>
      <c r="E56" s="372">
        <v>0.23</v>
      </c>
      <c r="F56" s="329"/>
      <c r="G56" s="330"/>
      <c r="H56" s="377">
        <f>ROUND(H55*E56,0)</f>
        <v>0</v>
      </c>
      <c r="I56" s="336"/>
      <c r="J56" s="378">
        <f>ROUND(J55*E56,0)</f>
        <v>0</v>
      </c>
      <c r="K56" s="337"/>
      <c r="L56" s="378">
        <f>ROUND(L55*E56,0)</f>
        <v>0</v>
      </c>
      <c r="M56" s="337"/>
      <c r="N56" s="378">
        <f>ROUND(N55*E56,0)</f>
        <v>0</v>
      </c>
      <c r="O56" s="337"/>
      <c r="P56" s="378">
        <f>ROUND(P55*E56,0)</f>
        <v>0</v>
      </c>
      <c r="Q56" s="327"/>
      <c r="R56" s="328"/>
    </row>
    <row r="57" spans="1:18" s="72" customFormat="1" ht="15.6" x14ac:dyDescent="0.35">
      <c r="A57" s="307"/>
      <c r="B57" s="58"/>
      <c r="C57" s="59"/>
      <c r="D57" s="500" t="s">
        <v>45</v>
      </c>
      <c r="E57" s="501"/>
      <c r="F57" s="338"/>
      <c r="G57" s="339"/>
      <c r="H57" s="68">
        <f t="shared" ref="H57:P57" si="15">ROUND(H55+H56,0)</f>
        <v>0</v>
      </c>
      <c r="I57" s="69">
        <f t="shared" si="15"/>
        <v>0</v>
      </c>
      <c r="J57" s="70">
        <f t="shared" si="15"/>
        <v>0</v>
      </c>
      <c r="K57" s="69">
        <f t="shared" si="15"/>
        <v>0</v>
      </c>
      <c r="L57" s="70">
        <f t="shared" si="15"/>
        <v>0</v>
      </c>
      <c r="M57" s="69">
        <f t="shared" si="15"/>
        <v>0</v>
      </c>
      <c r="N57" s="70">
        <f t="shared" si="15"/>
        <v>0</v>
      </c>
      <c r="O57" s="69">
        <f t="shared" si="15"/>
        <v>0</v>
      </c>
      <c r="P57" s="70">
        <f t="shared" si="15"/>
        <v>0</v>
      </c>
      <c r="Q57" s="340"/>
      <c r="R57" s="69">
        <f>ROUND(H57+J57+L57+N57+P57,0)</f>
        <v>0</v>
      </c>
    </row>
    <row r="58" spans="1:18" s="72" customFormat="1" ht="9" customHeight="1" x14ac:dyDescent="0.35">
      <c r="A58" s="307"/>
      <c r="B58" s="58"/>
      <c r="C58" s="59"/>
      <c r="D58" s="73"/>
      <c r="E58" s="74"/>
      <c r="F58" s="338"/>
      <c r="G58" s="339"/>
      <c r="H58" s="68"/>
      <c r="I58" s="69"/>
      <c r="J58" s="69"/>
      <c r="K58" s="69"/>
      <c r="L58" s="68"/>
      <c r="M58" s="69"/>
      <c r="N58" s="68"/>
      <c r="O58" s="69"/>
      <c r="P58" s="68"/>
      <c r="Q58" s="340"/>
      <c r="R58" s="69"/>
    </row>
    <row r="59" spans="1:18" s="42" customFormat="1" ht="14.45" x14ac:dyDescent="0.3">
      <c r="A59" s="314"/>
      <c r="B59" s="43"/>
      <c r="C59" s="21"/>
      <c r="D59" s="44" t="s">
        <v>46</v>
      </c>
      <c r="E59" s="45"/>
      <c r="F59" s="22"/>
      <c r="G59" s="46"/>
      <c r="H59" s="373">
        <v>0</v>
      </c>
      <c r="I59" s="325"/>
      <c r="J59" s="374">
        <f>$H59</f>
        <v>0</v>
      </c>
      <c r="K59" s="326"/>
      <c r="L59" s="375">
        <f>$H59</f>
        <v>0</v>
      </c>
      <c r="M59" s="326"/>
      <c r="N59" s="375">
        <f>$H59</f>
        <v>0</v>
      </c>
      <c r="O59" s="326"/>
      <c r="P59" s="375">
        <f>$H59</f>
        <v>0</v>
      </c>
      <c r="Q59" s="327"/>
      <c r="R59" s="328"/>
    </row>
    <row r="60" spans="1:18" ht="14.45" x14ac:dyDescent="0.3">
      <c r="A60" s="314">
        <v>9</v>
      </c>
      <c r="B60" s="283" t="s">
        <v>29</v>
      </c>
      <c r="C60" s="282" t="s">
        <v>30</v>
      </c>
      <c r="D60" s="44" t="s">
        <v>43</v>
      </c>
      <c r="E60" s="280">
        <v>0</v>
      </c>
      <c r="F60" s="329"/>
      <c r="G60" s="330"/>
      <c r="H60" s="331">
        <f>ROUND(IF(E60&gt;=$P$6,$P$6,E60),0)</f>
        <v>0</v>
      </c>
      <c r="I60" s="332"/>
      <c r="J60" s="331">
        <f>ROUND(IF((H60*$P$4)+H60&gt;=$P$6,$P$6,(H60*$P$4)+H60),0)</f>
        <v>0</v>
      </c>
      <c r="K60" s="333"/>
      <c r="L60" s="331">
        <f>ROUND(IF((J60*$P$4)+H60&gt;=$P$6,$P$6,(J60*$P$4)+J60),0)</f>
        <v>0</v>
      </c>
      <c r="M60" s="334"/>
      <c r="N60" s="331">
        <f>ROUND(IF((L60*$P$4)+H60&gt;=$P$6,$P$6,(L60*$P$4)+L60),0)</f>
        <v>0</v>
      </c>
      <c r="O60" s="334"/>
      <c r="P60" s="331">
        <f>ROUND(IF((N60*$P$4)+H60&gt;=$P$6,$P$6,(N60*$P$4)+N60),0)</f>
        <v>0</v>
      </c>
      <c r="Q60" s="327"/>
      <c r="R60" s="328"/>
    </row>
    <row r="61" spans="1:18" ht="14.45" x14ac:dyDescent="0.3">
      <c r="A61" s="314"/>
      <c r="B61" s="58"/>
      <c r="C61" s="59"/>
      <c r="D61" s="60" t="s">
        <v>44</v>
      </c>
      <c r="E61" s="61"/>
      <c r="F61" s="329"/>
      <c r="G61" s="330"/>
      <c r="H61" s="376">
        <f t="shared" ref="H61:P61" si="16">ROUND(H60*H59,0)</f>
        <v>0</v>
      </c>
      <c r="I61" s="335">
        <f t="shared" si="16"/>
        <v>0</v>
      </c>
      <c r="J61" s="376">
        <f t="shared" si="16"/>
        <v>0</v>
      </c>
      <c r="K61" s="335">
        <f t="shared" si="16"/>
        <v>0</v>
      </c>
      <c r="L61" s="376">
        <f t="shared" si="16"/>
        <v>0</v>
      </c>
      <c r="M61" s="335">
        <f t="shared" si="16"/>
        <v>0</v>
      </c>
      <c r="N61" s="376">
        <f t="shared" si="16"/>
        <v>0</v>
      </c>
      <c r="O61" s="335">
        <f t="shared" si="16"/>
        <v>0</v>
      </c>
      <c r="P61" s="379">
        <f t="shared" si="16"/>
        <v>0</v>
      </c>
      <c r="Q61" s="327"/>
      <c r="R61" s="328"/>
    </row>
    <row r="62" spans="1:18" ht="14.45" x14ac:dyDescent="0.3">
      <c r="A62" s="314"/>
      <c r="B62" s="58"/>
      <c r="C62" s="59"/>
      <c r="D62" s="63" t="s">
        <v>26</v>
      </c>
      <c r="E62" s="372">
        <v>0.23</v>
      </c>
      <c r="F62" s="329"/>
      <c r="G62" s="330"/>
      <c r="H62" s="377">
        <f>ROUND(H61*E62,0)</f>
        <v>0</v>
      </c>
      <c r="I62" s="336"/>
      <c r="J62" s="378">
        <f>ROUND(J61*E62,0)</f>
        <v>0</v>
      </c>
      <c r="K62" s="337"/>
      <c r="L62" s="378">
        <f>ROUND(L61*E62,0)</f>
        <v>0</v>
      </c>
      <c r="M62" s="337"/>
      <c r="N62" s="378">
        <f>ROUND(N61*E62,0)</f>
        <v>0</v>
      </c>
      <c r="O62" s="337"/>
      <c r="P62" s="378">
        <f>ROUND(P61*E62,0)</f>
        <v>0</v>
      </c>
      <c r="Q62" s="327"/>
      <c r="R62" s="328"/>
    </row>
    <row r="63" spans="1:18" ht="15.6" x14ac:dyDescent="0.35">
      <c r="A63" s="307"/>
      <c r="B63" s="58"/>
      <c r="C63" s="59"/>
      <c r="D63" s="500" t="s">
        <v>45</v>
      </c>
      <c r="E63" s="501"/>
      <c r="F63" s="338"/>
      <c r="G63" s="339"/>
      <c r="H63" s="68">
        <f t="shared" ref="H63:P63" si="17">ROUND(H61+H62,0)</f>
        <v>0</v>
      </c>
      <c r="I63" s="69">
        <f t="shared" si="17"/>
        <v>0</v>
      </c>
      <c r="J63" s="70">
        <f t="shared" si="17"/>
        <v>0</v>
      </c>
      <c r="K63" s="69">
        <f t="shared" si="17"/>
        <v>0</v>
      </c>
      <c r="L63" s="70">
        <f t="shared" si="17"/>
        <v>0</v>
      </c>
      <c r="M63" s="69">
        <f t="shared" si="17"/>
        <v>0</v>
      </c>
      <c r="N63" s="70">
        <f t="shared" si="17"/>
        <v>0</v>
      </c>
      <c r="O63" s="69">
        <f t="shared" si="17"/>
        <v>0</v>
      </c>
      <c r="P63" s="70">
        <f t="shared" si="17"/>
        <v>0</v>
      </c>
      <c r="Q63" s="340"/>
      <c r="R63" s="69">
        <f>ROUND(H63+J63+L63+N63+P63,0)</f>
        <v>0</v>
      </c>
    </row>
    <row r="64" spans="1:18" s="72" customFormat="1" ht="14.45" x14ac:dyDescent="0.3">
      <c r="A64" s="307">
        <v>10</v>
      </c>
      <c r="B64" s="283" t="s">
        <v>23</v>
      </c>
      <c r="C64" s="282"/>
      <c r="D64" s="44" t="s">
        <v>46</v>
      </c>
      <c r="E64" s="45"/>
      <c r="F64" s="338"/>
      <c r="G64" s="339"/>
      <c r="H64" s="373">
        <v>0</v>
      </c>
      <c r="I64" s="325"/>
      <c r="J64" s="374">
        <f>$H64</f>
        <v>0</v>
      </c>
      <c r="K64" s="326"/>
      <c r="L64" s="375">
        <f>$H64</f>
        <v>0</v>
      </c>
      <c r="M64" s="326"/>
      <c r="N64" s="375">
        <f>$H64</f>
        <v>0</v>
      </c>
      <c r="O64" s="326"/>
      <c r="P64" s="375">
        <f>$H64</f>
        <v>0</v>
      </c>
      <c r="Q64" s="327"/>
      <c r="R64" s="328"/>
    </row>
    <row r="65" spans="1:18" s="72" customFormat="1" ht="14.45" x14ac:dyDescent="0.3">
      <c r="A65" s="307"/>
      <c r="D65" s="44" t="s">
        <v>43</v>
      </c>
      <c r="E65" s="280">
        <v>0</v>
      </c>
      <c r="F65" s="329"/>
      <c r="G65" s="330"/>
      <c r="H65" s="331">
        <f>ROUND(IF(E65&gt;=$P$6,$P$6,E65),0)</f>
        <v>0</v>
      </c>
      <c r="I65" s="332"/>
      <c r="J65" s="331">
        <f>ROUND(IF((H65*$P$4)+H65&gt;=$P$6,$P$6,(H65*$P$4)+H65),0)</f>
        <v>0</v>
      </c>
      <c r="K65" s="333"/>
      <c r="L65" s="331">
        <f>ROUND(IF((J65*$P$4)+J65&gt;=$P$6,$P$6,(J65*$P$4)+J65),0)</f>
        <v>0</v>
      </c>
      <c r="M65" s="334"/>
      <c r="N65" s="331">
        <f>ROUND(IF((L65*$P$4)+L65&gt;=$P$6,$P$6,(L65*$P$4)+L65),0)</f>
        <v>0</v>
      </c>
      <c r="O65" s="334"/>
      <c r="P65" s="331">
        <f>ROUND(IF((N65*$P$4)+N65&gt;=$P$6,$P$6,(N65*$P$4)+N65),0)</f>
        <v>0</v>
      </c>
      <c r="Q65" s="327"/>
      <c r="R65" s="328"/>
    </row>
    <row r="66" spans="1:18" s="72" customFormat="1" ht="14.45" x14ac:dyDescent="0.3">
      <c r="A66" s="307"/>
      <c r="B66" s="58"/>
      <c r="C66" s="59"/>
      <c r="D66" s="60" t="s">
        <v>44</v>
      </c>
      <c r="E66" s="61"/>
      <c r="F66" s="329"/>
      <c r="G66" s="330"/>
      <c r="H66" s="376">
        <f t="shared" ref="H66:P66" si="18">ROUND(H65*H64,0)</f>
        <v>0</v>
      </c>
      <c r="I66" s="335">
        <f t="shared" si="18"/>
        <v>0</v>
      </c>
      <c r="J66" s="376">
        <f t="shared" si="18"/>
        <v>0</v>
      </c>
      <c r="K66" s="335">
        <f t="shared" si="18"/>
        <v>0</v>
      </c>
      <c r="L66" s="376">
        <f t="shared" si="18"/>
        <v>0</v>
      </c>
      <c r="M66" s="335">
        <f t="shared" si="18"/>
        <v>0</v>
      </c>
      <c r="N66" s="376">
        <f t="shared" si="18"/>
        <v>0</v>
      </c>
      <c r="O66" s="335">
        <f t="shared" si="18"/>
        <v>0</v>
      </c>
      <c r="P66" s="379">
        <f t="shared" si="18"/>
        <v>0</v>
      </c>
      <c r="Q66" s="327"/>
      <c r="R66" s="328"/>
    </row>
    <row r="67" spans="1:18" s="72" customFormat="1" ht="14.45" x14ac:dyDescent="0.3">
      <c r="A67" s="307"/>
      <c r="B67" s="58"/>
      <c r="C67" s="59"/>
      <c r="D67" s="63" t="s">
        <v>26</v>
      </c>
      <c r="E67" s="372">
        <v>0.23</v>
      </c>
      <c r="F67" s="329"/>
      <c r="G67" s="330"/>
      <c r="H67" s="377">
        <f>ROUND(H66*E67,0)</f>
        <v>0</v>
      </c>
      <c r="I67" s="336"/>
      <c r="J67" s="378">
        <f>ROUND(J66*E67,0)</f>
        <v>0</v>
      </c>
      <c r="K67" s="337"/>
      <c r="L67" s="378">
        <f>ROUND(L66*E67,0)</f>
        <v>0</v>
      </c>
      <c r="M67" s="337"/>
      <c r="N67" s="378">
        <f>ROUND(N66*E67,0)</f>
        <v>0</v>
      </c>
      <c r="O67" s="337"/>
      <c r="P67" s="378">
        <f>ROUND(P66*E67,0)</f>
        <v>0</v>
      </c>
      <c r="Q67" s="327"/>
      <c r="R67" s="328"/>
    </row>
    <row r="68" spans="1:18" s="72" customFormat="1" ht="15.6" x14ac:dyDescent="0.35">
      <c r="A68" s="307"/>
      <c r="B68" s="58"/>
      <c r="C68" s="59"/>
      <c r="D68" s="500" t="s">
        <v>45</v>
      </c>
      <c r="E68" s="501"/>
      <c r="F68" s="338"/>
      <c r="G68" s="339"/>
      <c r="H68" s="68">
        <f t="shared" ref="H68:P68" si="19">ROUND(H66+H67,0)</f>
        <v>0</v>
      </c>
      <c r="I68" s="69">
        <f t="shared" si="19"/>
        <v>0</v>
      </c>
      <c r="J68" s="70">
        <f t="shared" si="19"/>
        <v>0</v>
      </c>
      <c r="K68" s="69">
        <f t="shared" si="19"/>
        <v>0</v>
      </c>
      <c r="L68" s="70">
        <f t="shared" si="19"/>
        <v>0</v>
      </c>
      <c r="M68" s="69">
        <f t="shared" si="19"/>
        <v>0</v>
      </c>
      <c r="N68" s="70">
        <f t="shared" si="19"/>
        <v>0</v>
      </c>
      <c r="O68" s="69">
        <f t="shared" si="19"/>
        <v>0</v>
      </c>
      <c r="P68" s="70">
        <f t="shared" si="19"/>
        <v>0</v>
      </c>
      <c r="Q68" s="340"/>
      <c r="R68" s="69">
        <f>ROUND(H68+J68+L68+N68+P68,0)</f>
        <v>0</v>
      </c>
    </row>
    <row r="69" spans="1:18" s="72" customFormat="1" ht="14.45" x14ac:dyDescent="0.3">
      <c r="A69" s="307">
        <v>11</v>
      </c>
      <c r="B69" s="283" t="s">
        <v>23</v>
      </c>
      <c r="C69" s="282"/>
      <c r="D69" s="44" t="s">
        <v>46</v>
      </c>
      <c r="E69" s="45"/>
      <c r="F69" s="338"/>
      <c r="G69" s="339"/>
      <c r="H69" s="373">
        <v>0</v>
      </c>
      <c r="I69" s="325"/>
      <c r="J69" s="374">
        <f>$H69</f>
        <v>0</v>
      </c>
      <c r="K69" s="326"/>
      <c r="L69" s="375">
        <f>$J69</f>
        <v>0</v>
      </c>
      <c r="M69" s="326"/>
      <c r="N69" s="375">
        <f>$L69</f>
        <v>0</v>
      </c>
      <c r="O69" s="326"/>
      <c r="P69" s="375">
        <f>$N69</f>
        <v>0</v>
      </c>
      <c r="Q69" s="327"/>
      <c r="R69" s="328"/>
    </row>
    <row r="70" spans="1:18" s="72" customFormat="1" ht="14.45" x14ac:dyDescent="0.3">
      <c r="A70" s="307"/>
      <c r="D70" s="44" t="s">
        <v>43</v>
      </c>
      <c r="E70" s="280">
        <v>0</v>
      </c>
      <c r="F70" s="329"/>
      <c r="G70" s="330"/>
      <c r="H70" s="331">
        <f>ROUND(IF(E70&gt;=$P$6,$P$6,E70),0)</f>
        <v>0</v>
      </c>
      <c r="I70" s="332"/>
      <c r="J70" s="331">
        <f>ROUND(IF((H70*$P$4)+H70&gt;=$P$6,$P$6,(H70*$P$4)+H70),0)</f>
        <v>0</v>
      </c>
      <c r="K70" s="333"/>
      <c r="L70" s="331">
        <f>ROUND(IF((J70*$P$4)+J70&gt;=$P$6,$P$6,(J70*$P$4)+J70),0)</f>
        <v>0</v>
      </c>
      <c r="M70" s="334"/>
      <c r="N70" s="331">
        <f>ROUND(IF((L70*$P$4)+L70&gt;=$P$6,$P$6,(L70*$P$4)+L70),0)</f>
        <v>0</v>
      </c>
      <c r="O70" s="334"/>
      <c r="P70" s="331">
        <f>ROUND(IF((N70*$P$4)+N70&gt;=$P$6,$P$6,(N70*$P$4)+N70),0)</f>
        <v>0</v>
      </c>
      <c r="Q70" s="327"/>
      <c r="R70" s="328"/>
    </row>
    <row r="71" spans="1:18" s="72" customFormat="1" ht="14.45" x14ac:dyDescent="0.3">
      <c r="A71" s="307"/>
      <c r="B71" s="58"/>
      <c r="C71" s="59"/>
      <c r="D71" s="60" t="s">
        <v>44</v>
      </c>
      <c r="E71" s="61"/>
      <c r="F71" s="329"/>
      <c r="G71" s="330"/>
      <c r="H71" s="376">
        <f t="shared" ref="H71:P71" si="20">ROUND(H70*H69,0)</f>
        <v>0</v>
      </c>
      <c r="I71" s="335">
        <f t="shared" si="20"/>
        <v>0</v>
      </c>
      <c r="J71" s="376">
        <f t="shared" si="20"/>
        <v>0</v>
      </c>
      <c r="K71" s="335">
        <f t="shared" si="20"/>
        <v>0</v>
      </c>
      <c r="L71" s="376">
        <f t="shared" si="20"/>
        <v>0</v>
      </c>
      <c r="M71" s="335">
        <f t="shared" si="20"/>
        <v>0</v>
      </c>
      <c r="N71" s="376">
        <f t="shared" si="20"/>
        <v>0</v>
      </c>
      <c r="O71" s="335">
        <f t="shared" si="20"/>
        <v>0</v>
      </c>
      <c r="P71" s="379">
        <f t="shared" si="20"/>
        <v>0</v>
      </c>
      <c r="Q71" s="327"/>
      <c r="R71" s="328"/>
    </row>
    <row r="72" spans="1:18" s="72" customFormat="1" ht="14.45" x14ac:dyDescent="0.3">
      <c r="A72" s="307"/>
      <c r="B72" s="58"/>
      <c r="C72" s="59"/>
      <c r="D72" s="63" t="s">
        <v>26</v>
      </c>
      <c r="E72" s="372">
        <v>0.23</v>
      </c>
      <c r="F72" s="329"/>
      <c r="G72" s="330"/>
      <c r="H72" s="377">
        <f>ROUND(H71*E72,0)</f>
        <v>0</v>
      </c>
      <c r="I72" s="336"/>
      <c r="J72" s="378">
        <f>ROUND(J71*E72,0)</f>
        <v>0</v>
      </c>
      <c r="K72" s="337"/>
      <c r="L72" s="378">
        <f>ROUND(L71*E72,0)</f>
        <v>0</v>
      </c>
      <c r="M72" s="337"/>
      <c r="N72" s="378">
        <f>ROUND(N71*E72,0)</f>
        <v>0</v>
      </c>
      <c r="O72" s="337"/>
      <c r="P72" s="378">
        <f>ROUND(P71*E72,0)</f>
        <v>0</v>
      </c>
      <c r="Q72" s="327"/>
      <c r="R72" s="328"/>
    </row>
    <row r="73" spans="1:18" s="72" customFormat="1" ht="15.6" x14ac:dyDescent="0.35">
      <c r="A73" s="307"/>
      <c r="B73" s="58"/>
      <c r="C73" s="59"/>
      <c r="D73" s="500" t="s">
        <v>45</v>
      </c>
      <c r="E73" s="501"/>
      <c r="F73" s="338"/>
      <c r="G73" s="339"/>
      <c r="H73" s="68">
        <f t="shared" ref="H73:P73" si="21">ROUND(H71+H72,0)</f>
        <v>0</v>
      </c>
      <c r="I73" s="69">
        <f t="shared" si="21"/>
        <v>0</v>
      </c>
      <c r="J73" s="70">
        <f t="shared" si="21"/>
        <v>0</v>
      </c>
      <c r="K73" s="69">
        <f t="shared" si="21"/>
        <v>0</v>
      </c>
      <c r="L73" s="70">
        <f t="shared" si="21"/>
        <v>0</v>
      </c>
      <c r="M73" s="69">
        <f t="shared" si="21"/>
        <v>0</v>
      </c>
      <c r="N73" s="70">
        <f t="shared" si="21"/>
        <v>0</v>
      </c>
      <c r="O73" s="69">
        <f t="shared" si="21"/>
        <v>0</v>
      </c>
      <c r="P73" s="70">
        <f t="shared" si="21"/>
        <v>0</v>
      </c>
      <c r="Q73" s="340"/>
      <c r="R73" s="69">
        <f>ROUND(H73+J73+L73+N73+P73,0)</f>
        <v>0</v>
      </c>
    </row>
    <row r="74" spans="1:18" s="72" customFormat="1" ht="9" customHeight="1" x14ac:dyDescent="0.35">
      <c r="A74" s="307"/>
      <c r="B74" s="58"/>
      <c r="C74" s="59"/>
      <c r="D74" s="73"/>
      <c r="E74" s="74"/>
      <c r="F74" s="338"/>
      <c r="G74" s="339"/>
      <c r="H74" s="68"/>
      <c r="I74" s="76"/>
      <c r="J74" s="69"/>
      <c r="K74" s="76"/>
      <c r="L74" s="68"/>
      <c r="M74" s="76"/>
      <c r="N74" s="68"/>
      <c r="O74" s="76"/>
      <c r="P74" s="68"/>
      <c r="Q74" s="340"/>
      <c r="R74" s="69"/>
    </row>
    <row r="75" spans="1:18" s="72" customFormat="1" ht="14.45" x14ac:dyDescent="0.3">
      <c r="A75" s="307">
        <v>12</v>
      </c>
      <c r="B75" s="283" t="s">
        <v>23</v>
      </c>
      <c r="C75" s="282"/>
      <c r="D75" s="44" t="s">
        <v>46</v>
      </c>
      <c r="E75" s="45"/>
      <c r="F75" s="338"/>
      <c r="G75" s="339"/>
      <c r="H75" s="373">
        <v>0</v>
      </c>
      <c r="I75" s="325"/>
      <c r="J75" s="374">
        <f>$H75</f>
        <v>0</v>
      </c>
      <c r="K75" s="326"/>
      <c r="L75" s="375">
        <f>$H75</f>
        <v>0</v>
      </c>
      <c r="M75" s="326"/>
      <c r="N75" s="375">
        <f>$H75</f>
        <v>0</v>
      </c>
      <c r="O75" s="326"/>
      <c r="P75" s="375">
        <f>$H75</f>
        <v>0</v>
      </c>
      <c r="Q75" s="327"/>
      <c r="R75" s="328"/>
    </row>
    <row r="76" spans="1:18" s="72" customFormat="1" ht="14.45" x14ac:dyDescent="0.3">
      <c r="A76" s="307"/>
      <c r="D76" s="44" t="s">
        <v>43</v>
      </c>
      <c r="E76" s="280">
        <v>0</v>
      </c>
      <c r="F76" s="329"/>
      <c r="G76" s="330"/>
      <c r="H76" s="331">
        <f>ROUND(IF(E76&gt;=$P$6,$P$6,E76),0)</f>
        <v>0</v>
      </c>
      <c r="I76" s="332"/>
      <c r="J76" s="331">
        <f>ROUND(IF((H76*$P$4)+H76&gt;=$P$6,$P$6,(H76*$P$4)+H76),0)</f>
        <v>0</v>
      </c>
      <c r="K76" s="333"/>
      <c r="L76" s="331">
        <f>ROUND(IF((J76*$P$4)+J76&gt;=$P$6,$P$6,(J76*$P$4)+J76),0)</f>
        <v>0</v>
      </c>
      <c r="M76" s="334"/>
      <c r="N76" s="331">
        <f>ROUND(IF((L76*$P$4)+L76&gt;=$P$6,$P$6,(L76*$P$4)+L76),0)</f>
        <v>0</v>
      </c>
      <c r="O76" s="334"/>
      <c r="P76" s="331">
        <f>ROUND(IF((N76*$P$4)+N76&gt;=$P$6,$P$6,(N76*$P$4)+N76),0)</f>
        <v>0</v>
      </c>
      <c r="Q76" s="327"/>
      <c r="R76" s="328"/>
    </row>
    <row r="77" spans="1:18" s="72" customFormat="1" ht="14.45" x14ac:dyDescent="0.3">
      <c r="A77" s="307"/>
      <c r="B77" s="58"/>
      <c r="C77" s="59"/>
      <c r="D77" s="60" t="s">
        <v>44</v>
      </c>
      <c r="E77" s="61"/>
      <c r="F77" s="329"/>
      <c r="G77" s="330"/>
      <c r="H77" s="376">
        <f t="shared" ref="H77:P77" si="22">ROUND(H76*H75,0)</f>
        <v>0</v>
      </c>
      <c r="I77" s="335">
        <f t="shared" si="22"/>
        <v>0</v>
      </c>
      <c r="J77" s="376">
        <f t="shared" si="22"/>
        <v>0</v>
      </c>
      <c r="K77" s="335">
        <f t="shared" si="22"/>
        <v>0</v>
      </c>
      <c r="L77" s="376">
        <f t="shared" si="22"/>
        <v>0</v>
      </c>
      <c r="M77" s="335">
        <f t="shared" si="22"/>
        <v>0</v>
      </c>
      <c r="N77" s="376">
        <f t="shared" si="22"/>
        <v>0</v>
      </c>
      <c r="O77" s="335">
        <f t="shared" si="22"/>
        <v>0</v>
      </c>
      <c r="P77" s="379">
        <f t="shared" si="22"/>
        <v>0</v>
      </c>
      <c r="Q77" s="327"/>
      <c r="R77" s="328"/>
    </row>
    <row r="78" spans="1:18" s="72" customFormat="1" ht="14.45" x14ac:dyDescent="0.3">
      <c r="A78" s="307"/>
      <c r="B78" s="58"/>
      <c r="C78" s="59"/>
      <c r="D78" s="63" t="s">
        <v>26</v>
      </c>
      <c r="E78" s="372">
        <v>0.23</v>
      </c>
      <c r="F78" s="329"/>
      <c r="G78" s="330"/>
      <c r="H78" s="377">
        <f>ROUND(H77*E78,0)</f>
        <v>0</v>
      </c>
      <c r="I78" s="336"/>
      <c r="J78" s="378">
        <f>ROUND(J77*E78,0)</f>
        <v>0</v>
      </c>
      <c r="K78" s="337"/>
      <c r="L78" s="378">
        <f>ROUND(L77*E78,0)</f>
        <v>0</v>
      </c>
      <c r="M78" s="337"/>
      <c r="N78" s="378">
        <f>ROUND(N77*E78,0)</f>
        <v>0</v>
      </c>
      <c r="O78" s="337"/>
      <c r="P78" s="378">
        <f>ROUND(P77*E78,0)</f>
        <v>0</v>
      </c>
      <c r="Q78" s="327"/>
      <c r="R78" s="328"/>
    </row>
    <row r="79" spans="1:18" s="72" customFormat="1" ht="15.6" x14ac:dyDescent="0.35">
      <c r="A79" s="307"/>
      <c r="B79" s="58"/>
      <c r="C79" s="59"/>
      <c r="D79" s="500" t="s">
        <v>45</v>
      </c>
      <c r="E79" s="501"/>
      <c r="F79" s="338"/>
      <c r="G79" s="339"/>
      <c r="H79" s="68">
        <f t="shared" ref="H79:P79" si="23">ROUND(H77+H78,0)</f>
        <v>0</v>
      </c>
      <c r="I79" s="69">
        <f t="shared" si="23"/>
        <v>0</v>
      </c>
      <c r="J79" s="70">
        <f t="shared" si="23"/>
        <v>0</v>
      </c>
      <c r="K79" s="69">
        <f t="shared" si="23"/>
        <v>0</v>
      </c>
      <c r="L79" s="70">
        <f t="shared" si="23"/>
        <v>0</v>
      </c>
      <c r="M79" s="69">
        <f t="shared" si="23"/>
        <v>0</v>
      </c>
      <c r="N79" s="70">
        <f t="shared" si="23"/>
        <v>0</v>
      </c>
      <c r="O79" s="69">
        <f t="shared" si="23"/>
        <v>0</v>
      </c>
      <c r="P79" s="70">
        <f t="shared" si="23"/>
        <v>0</v>
      </c>
      <c r="Q79" s="340"/>
      <c r="R79" s="69">
        <f>ROUND(H79+J79+L79+N79+P79,0)</f>
        <v>0</v>
      </c>
    </row>
    <row r="80" spans="1:18" s="72" customFormat="1" ht="9" customHeight="1" x14ac:dyDescent="0.35">
      <c r="A80" s="307"/>
      <c r="B80" s="58"/>
      <c r="C80" s="59"/>
      <c r="D80" s="73"/>
      <c r="E80" s="74"/>
      <c r="F80" s="338"/>
      <c r="G80" s="339"/>
      <c r="H80" s="68"/>
      <c r="I80" s="69"/>
      <c r="J80" s="69"/>
      <c r="K80" s="89"/>
      <c r="L80" s="68"/>
      <c r="M80" s="69"/>
      <c r="N80" s="68"/>
      <c r="O80" s="69"/>
      <c r="P80" s="68"/>
      <c r="Q80" s="340"/>
      <c r="R80" s="69"/>
    </row>
    <row r="81" spans="1:18" s="42" customFormat="1" ht="14.45" x14ac:dyDescent="0.3">
      <c r="A81" s="314"/>
      <c r="B81" s="43"/>
      <c r="C81" s="21"/>
      <c r="D81" s="44" t="s">
        <v>46</v>
      </c>
      <c r="E81" s="45"/>
      <c r="F81" s="22"/>
      <c r="G81" s="46"/>
      <c r="H81" s="373">
        <v>0</v>
      </c>
      <c r="I81" s="325"/>
      <c r="J81" s="374">
        <f>$H81</f>
        <v>0</v>
      </c>
      <c r="K81" s="326"/>
      <c r="L81" s="375">
        <f>$H81</f>
        <v>0</v>
      </c>
      <c r="M81" s="326"/>
      <c r="N81" s="375">
        <f>$H81</f>
        <v>0</v>
      </c>
      <c r="O81" s="326"/>
      <c r="P81" s="375">
        <f>$H81</f>
        <v>0</v>
      </c>
      <c r="Q81" s="327"/>
      <c r="R81" s="328"/>
    </row>
    <row r="82" spans="1:18" ht="14.45" x14ac:dyDescent="0.3">
      <c r="A82" s="314">
        <v>13</v>
      </c>
      <c r="B82" s="283"/>
      <c r="C82" s="282" t="s">
        <v>30</v>
      </c>
      <c r="D82" s="44" t="s">
        <v>43</v>
      </c>
      <c r="E82" s="280">
        <v>0</v>
      </c>
      <c r="F82" s="329"/>
      <c r="G82" s="330"/>
      <c r="H82" s="331">
        <f>ROUND(IF(E82&gt;=$P$6,$P$6,E82),0)</f>
        <v>0</v>
      </c>
      <c r="I82" s="332"/>
      <c r="J82" s="331">
        <f>ROUND(IF((H82*$P$4)+H82&gt;=$P$6,$P$6,(H82*$P$4)+H82),0)</f>
        <v>0</v>
      </c>
      <c r="K82" s="333"/>
      <c r="L82" s="331">
        <f>ROUND(IF((J82*$P$4)+H82&gt;=$P$6,$P$6,(J82*$P$4)+J82),0)</f>
        <v>0</v>
      </c>
      <c r="M82" s="334"/>
      <c r="N82" s="331">
        <f>ROUND(IF((L82*$P$4)+H82&gt;=$P$6,$P$6,(L82*$P$4)+L82),0)</f>
        <v>0</v>
      </c>
      <c r="O82" s="334"/>
      <c r="P82" s="331">
        <f>ROUND(IF((N82*$P$4)+H82&gt;=$P$6,$P$6,(N82*$P$4)+N82),0)</f>
        <v>0</v>
      </c>
      <c r="Q82" s="327"/>
      <c r="R82" s="328"/>
    </row>
    <row r="83" spans="1:18" ht="14.45" x14ac:dyDescent="0.3">
      <c r="A83" s="314"/>
      <c r="B83" s="58"/>
      <c r="C83" s="59"/>
      <c r="D83" s="60" t="s">
        <v>44</v>
      </c>
      <c r="E83" s="61"/>
      <c r="F83" s="329"/>
      <c r="G83" s="330"/>
      <c r="H83" s="376">
        <f t="shared" ref="H83:P83" si="24">ROUND(H82*H81,0)</f>
        <v>0</v>
      </c>
      <c r="I83" s="335">
        <f t="shared" si="24"/>
        <v>0</v>
      </c>
      <c r="J83" s="376">
        <f t="shared" si="24"/>
        <v>0</v>
      </c>
      <c r="K83" s="335">
        <f t="shared" si="24"/>
        <v>0</v>
      </c>
      <c r="L83" s="376">
        <f t="shared" si="24"/>
        <v>0</v>
      </c>
      <c r="M83" s="335">
        <f t="shared" si="24"/>
        <v>0</v>
      </c>
      <c r="N83" s="376">
        <f t="shared" si="24"/>
        <v>0</v>
      </c>
      <c r="O83" s="335">
        <f t="shared" si="24"/>
        <v>0</v>
      </c>
      <c r="P83" s="379">
        <f t="shared" si="24"/>
        <v>0</v>
      </c>
      <c r="Q83" s="327"/>
      <c r="R83" s="328"/>
    </row>
    <row r="84" spans="1:18" ht="14.45" x14ac:dyDescent="0.3">
      <c r="A84" s="314"/>
      <c r="B84" s="58"/>
      <c r="C84" s="59"/>
      <c r="D84" s="63" t="s">
        <v>26</v>
      </c>
      <c r="E84" s="372">
        <v>0.23</v>
      </c>
      <c r="F84" s="329"/>
      <c r="G84" s="330"/>
      <c r="H84" s="377">
        <f>ROUND(H83*E84,0)</f>
        <v>0</v>
      </c>
      <c r="I84" s="336"/>
      <c r="J84" s="378">
        <f>ROUND(J83*E84,0)</f>
        <v>0</v>
      </c>
      <c r="K84" s="337"/>
      <c r="L84" s="378">
        <f>ROUND(L83*E84,0)</f>
        <v>0</v>
      </c>
      <c r="M84" s="337"/>
      <c r="N84" s="378">
        <f>ROUND(N83*E84,0)</f>
        <v>0</v>
      </c>
      <c r="O84" s="337"/>
      <c r="P84" s="378">
        <f>ROUND(P83*E84,0)</f>
        <v>0</v>
      </c>
      <c r="Q84" s="327"/>
      <c r="R84" s="328"/>
    </row>
    <row r="85" spans="1:18" ht="15.6" x14ac:dyDescent="0.35">
      <c r="A85" s="307"/>
      <c r="B85" s="58"/>
      <c r="C85" s="59"/>
      <c r="D85" s="500" t="s">
        <v>45</v>
      </c>
      <c r="E85" s="501"/>
      <c r="F85" s="338"/>
      <c r="G85" s="339"/>
      <c r="H85" s="68">
        <f t="shared" ref="H85:P85" si="25">ROUND(H83+H84,0)</f>
        <v>0</v>
      </c>
      <c r="I85" s="69">
        <f t="shared" si="25"/>
        <v>0</v>
      </c>
      <c r="J85" s="70">
        <f t="shared" si="25"/>
        <v>0</v>
      </c>
      <c r="K85" s="69">
        <f t="shared" si="25"/>
        <v>0</v>
      </c>
      <c r="L85" s="70">
        <f t="shared" si="25"/>
        <v>0</v>
      </c>
      <c r="M85" s="69">
        <f t="shared" si="25"/>
        <v>0</v>
      </c>
      <c r="N85" s="70">
        <f t="shared" si="25"/>
        <v>0</v>
      </c>
      <c r="O85" s="69">
        <f t="shared" si="25"/>
        <v>0</v>
      </c>
      <c r="P85" s="70">
        <f t="shared" si="25"/>
        <v>0</v>
      </c>
      <c r="Q85" s="340"/>
      <c r="R85" s="69">
        <f>ROUND(H85+J85+L85+N85+P85,0)</f>
        <v>0</v>
      </c>
    </row>
    <row r="86" spans="1:18" s="72" customFormat="1" ht="9" customHeight="1" x14ac:dyDescent="0.35">
      <c r="A86" s="307"/>
      <c r="B86" s="58"/>
      <c r="C86" s="59"/>
      <c r="D86" s="73"/>
      <c r="E86" s="74"/>
      <c r="F86" s="338"/>
      <c r="G86" s="339"/>
      <c r="H86" s="341"/>
      <c r="I86" s="76"/>
      <c r="J86" s="69"/>
      <c r="K86" s="76"/>
      <c r="L86" s="68"/>
      <c r="M86" s="76"/>
      <c r="N86" s="68"/>
      <c r="O86" s="76"/>
      <c r="P86" s="68"/>
      <c r="Q86" s="340"/>
      <c r="R86" s="69"/>
    </row>
    <row r="87" spans="1:18" s="72" customFormat="1" ht="14.45" x14ac:dyDescent="0.3">
      <c r="A87" s="307">
        <v>14</v>
      </c>
      <c r="B87" s="283" t="s">
        <v>23</v>
      </c>
      <c r="C87" s="282"/>
      <c r="D87" s="44" t="s">
        <v>46</v>
      </c>
      <c r="E87" s="45"/>
      <c r="F87" s="338"/>
      <c r="G87" s="339"/>
      <c r="H87" s="373">
        <v>0</v>
      </c>
      <c r="I87" s="325"/>
      <c r="J87" s="374">
        <f>$H87</f>
        <v>0</v>
      </c>
      <c r="K87" s="326"/>
      <c r="L87" s="375">
        <f>$H87</f>
        <v>0</v>
      </c>
      <c r="M87" s="326"/>
      <c r="N87" s="375">
        <f>$H87</f>
        <v>0</v>
      </c>
      <c r="O87" s="326"/>
      <c r="P87" s="375">
        <f>$H87</f>
        <v>0</v>
      </c>
      <c r="Q87" s="327"/>
      <c r="R87" s="328"/>
    </row>
    <row r="88" spans="1:18" s="72" customFormat="1" ht="14.45" x14ac:dyDescent="0.3">
      <c r="A88" s="307"/>
      <c r="D88" s="44" t="s">
        <v>43</v>
      </c>
      <c r="E88" s="280">
        <v>0</v>
      </c>
      <c r="F88" s="329"/>
      <c r="G88" s="330"/>
      <c r="H88" s="331">
        <f>ROUND(IF(E88&gt;=$P$6,$P$6,E88),0)</f>
        <v>0</v>
      </c>
      <c r="I88" s="332"/>
      <c r="J88" s="331">
        <f>ROUND(IF((H88*$P$4)+H88&gt;=$P$6,$P$6,(H88*$P$4)+H88),0)</f>
        <v>0</v>
      </c>
      <c r="K88" s="333"/>
      <c r="L88" s="331">
        <f>ROUND(IF((J88*$P$4)+J88&gt;=$P$6,$P$6,(J88*$P$4)+J88),0)</f>
        <v>0</v>
      </c>
      <c r="M88" s="334"/>
      <c r="N88" s="331">
        <f>ROUND(IF((L88*$P$4)+L88&gt;=$P$6,$P$6,(L88*$P$4)+L88),0)</f>
        <v>0</v>
      </c>
      <c r="O88" s="334"/>
      <c r="P88" s="331">
        <f>ROUND(IF((N88*$P$4)+N88&gt;=$P$6,$P$6,(N88*$P$4)+N88),0)</f>
        <v>0</v>
      </c>
      <c r="Q88" s="327"/>
      <c r="R88" s="328"/>
    </row>
    <row r="89" spans="1:18" s="72" customFormat="1" ht="14.45" x14ac:dyDescent="0.3">
      <c r="A89" s="307"/>
      <c r="B89" s="58"/>
      <c r="C89" s="59"/>
      <c r="D89" s="60" t="s">
        <v>44</v>
      </c>
      <c r="E89" s="61"/>
      <c r="F89" s="329"/>
      <c r="G89" s="330"/>
      <c r="H89" s="376">
        <f t="shared" ref="H89:P89" si="26">ROUND(H88*H87,0)</f>
        <v>0</v>
      </c>
      <c r="I89" s="335">
        <f t="shared" si="26"/>
        <v>0</v>
      </c>
      <c r="J89" s="376">
        <f t="shared" si="26"/>
        <v>0</v>
      </c>
      <c r="K89" s="335">
        <f t="shared" si="26"/>
        <v>0</v>
      </c>
      <c r="L89" s="376">
        <f t="shared" si="26"/>
        <v>0</v>
      </c>
      <c r="M89" s="335">
        <f t="shared" si="26"/>
        <v>0</v>
      </c>
      <c r="N89" s="376">
        <f t="shared" si="26"/>
        <v>0</v>
      </c>
      <c r="O89" s="335">
        <f t="shared" si="26"/>
        <v>0</v>
      </c>
      <c r="P89" s="379">
        <f t="shared" si="26"/>
        <v>0</v>
      </c>
      <c r="Q89" s="327"/>
      <c r="R89" s="328"/>
    </row>
    <row r="90" spans="1:18" s="72" customFormat="1" ht="14.45" x14ac:dyDescent="0.3">
      <c r="A90" s="307"/>
      <c r="B90" s="58"/>
      <c r="C90" s="59"/>
      <c r="D90" s="63" t="s">
        <v>26</v>
      </c>
      <c r="E90" s="372">
        <v>0.23</v>
      </c>
      <c r="F90" s="329"/>
      <c r="G90" s="330"/>
      <c r="H90" s="377">
        <f>ROUND(H89*E90,0)</f>
        <v>0</v>
      </c>
      <c r="I90" s="336"/>
      <c r="J90" s="378">
        <f>ROUND(J89*E90,0)</f>
        <v>0</v>
      </c>
      <c r="K90" s="337"/>
      <c r="L90" s="378">
        <f>ROUND(L89*E90,0)</f>
        <v>0</v>
      </c>
      <c r="M90" s="337"/>
      <c r="N90" s="378">
        <f>ROUND(N89*E90,0)</f>
        <v>0</v>
      </c>
      <c r="O90" s="337"/>
      <c r="P90" s="378">
        <f>ROUND(P89*E90,0)</f>
        <v>0</v>
      </c>
      <c r="Q90" s="327"/>
      <c r="R90" s="328"/>
    </row>
    <row r="91" spans="1:18" s="72" customFormat="1" ht="15.6" x14ac:dyDescent="0.35">
      <c r="A91" s="307"/>
      <c r="B91" s="58"/>
      <c r="C91" s="59"/>
      <c r="D91" s="500" t="s">
        <v>45</v>
      </c>
      <c r="E91" s="501"/>
      <c r="F91" s="338"/>
      <c r="G91" s="339"/>
      <c r="H91" s="68">
        <f t="shared" ref="H91:P91" si="27">ROUND(H89+H90,0)</f>
        <v>0</v>
      </c>
      <c r="I91" s="69">
        <f t="shared" si="27"/>
        <v>0</v>
      </c>
      <c r="J91" s="70">
        <f t="shared" si="27"/>
        <v>0</v>
      </c>
      <c r="K91" s="69">
        <f t="shared" si="27"/>
        <v>0</v>
      </c>
      <c r="L91" s="70">
        <f t="shared" si="27"/>
        <v>0</v>
      </c>
      <c r="M91" s="69">
        <f t="shared" si="27"/>
        <v>0</v>
      </c>
      <c r="N91" s="70">
        <f t="shared" si="27"/>
        <v>0</v>
      </c>
      <c r="O91" s="69">
        <f t="shared" si="27"/>
        <v>0</v>
      </c>
      <c r="P91" s="70">
        <f t="shared" si="27"/>
        <v>0</v>
      </c>
      <c r="Q91" s="340"/>
      <c r="R91" s="69">
        <f>ROUND(H91+J91+L91+N91+P91,0)</f>
        <v>0</v>
      </c>
    </row>
    <row r="92" spans="1:18" s="72" customFormat="1" ht="9" customHeight="1" x14ac:dyDescent="0.35">
      <c r="A92" s="307"/>
      <c r="B92" s="58"/>
      <c r="C92" s="59"/>
      <c r="D92" s="73"/>
      <c r="E92" s="74"/>
      <c r="F92" s="338"/>
      <c r="G92" s="339"/>
      <c r="H92" s="68"/>
      <c r="I92" s="76"/>
      <c r="J92" s="69"/>
      <c r="K92" s="76"/>
      <c r="L92" s="68"/>
      <c r="M92" s="76"/>
      <c r="N92" s="68"/>
      <c r="O92" s="76"/>
      <c r="P92" s="68"/>
      <c r="Q92" s="340"/>
      <c r="R92" s="69"/>
    </row>
    <row r="93" spans="1:18" s="72" customFormat="1" ht="14.45" x14ac:dyDescent="0.3">
      <c r="A93" s="307">
        <v>15</v>
      </c>
      <c r="B93" s="283" t="s">
        <v>23</v>
      </c>
      <c r="C93" s="282"/>
      <c r="D93" s="44" t="s">
        <v>46</v>
      </c>
      <c r="E93" s="45"/>
      <c r="F93" s="338"/>
      <c r="G93" s="339"/>
      <c r="H93" s="373">
        <v>0</v>
      </c>
      <c r="I93" s="325"/>
      <c r="J93" s="374">
        <f>$H93</f>
        <v>0</v>
      </c>
      <c r="K93" s="326"/>
      <c r="L93" s="375">
        <f>$J93</f>
        <v>0</v>
      </c>
      <c r="M93" s="326"/>
      <c r="N93" s="375">
        <f>$L93</f>
        <v>0</v>
      </c>
      <c r="O93" s="326"/>
      <c r="P93" s="375">
        <f>$N93</f>
        <v>0</v>
      </c>
      <c r="Q93" s="327"/>
      <c r="R93" s="328"/>
    </row>
    <row r="94" spans="1:18" s="72" customFormat="1" ht="14.45" x14ac:dyDescent="0.3">
      <c r="A94" s="307"/>
      <c r="D94" s="44" t="s">
        <v>43</v>
      </c>
      <c r="E94" s="280">
        <v>0</v>
      </c>
      <c r="F94" s="329"/>
      <c r="G94" s="330"/>
      <c r="H94" s="331">
        <f>ROUND(IF(E94&gt;=$P$6,$P$6,E94),0)</f>
        <v>0</v>
      </c>
      <c r="I94" s="332"/>
      <c r="J94" s="331">
        <f>ROUND(IF((H94*$P$4)+H94&gt;=$P$6,$P$6,(H94*$P$4)+H94),0)</f>
        <v>0</v>
      </c>
      <c r="K94" s="333"/>
      <c r="L94" s="331">
        <f>ROUND(IF((J94*$P$4)+J94&gt;=$P$6,$P$6,(J94*$P$4)+J94),0)</f>
        <v>0</v>
      </c>
      <c r="M94" s="334"/>
      <c r="N94" s="331">
        <f>ROUND(IF((L94*$P$4)+L94&gt;=$P$6,$P$6,(L94*$P$4)+L94),0)</f>
        <v>0</v>
      </c>
      <c r="O94" s="334"/>
      <c r="P94" s="331">
        <f>ROUND(IF((N94*$P$4)+N94&gt;=$P$6,$P$6,(N94*$P$4)+N94),0)</f>
        <v>0</v>
      </c>
      <c r="Q94" s="327"/>
      <c r="R94" s="328"/>
    </row>
    <row r="95" spans="1:18" s="72" customFormat="1" ht="14.45" x14ac:dyDescent="0.3">
      <c r="A95" s="307"/>
      <c r="B95" s="58"/>
      <c r="C95" s="59"/>
      <c r="D95" s="60" t="s">
        <v>44</v>
      </c>
      <c r="E95" s="61"/>
      <c r="F95" s="329"/>
      <c r="G95" s="330"/>
      <c r="H95" s="376">
        <f t="shared" ref="H95:P95" si="28">ROUND(H94*H93,0)</f>
        <v>0</v>
      </c>
      <c r="I95" s="335">
        <f t="shared" si="28"/>
        <v>0</v>
      </c>
      <c r="J95" s="376">
        <f t="shared" si="28"/>
        <v>0</v>
      </c>
      <c r="K95" s="335">
        <f t="shared" si="28"/>
        <v>0</v>
      </c>
      <c r="L95" s="376">
        <f t="shared" si="28"/>
        <v>0</v>
      </c>
      <c r="M95" s="335">
        <f t="shared" si="28"/>
        <v>0</v>
      </c>
      <c r="N95" s="376">
        <f t="shared" si="28"/>
        <v>0</v>
      </c>
      <c r="O95" s="335">
        <f t="shared" si="28"/>
        <v>0</v>
      </c>
      <c r="P95" s="379">
        <f t="shared" si="28"/>
        <v>0</v>
      </c>
      <c r="Q95" s="327"/>
      <c r="R95" s="328"/>
    </row>
    <row r="96" spans="1:18" s="72" customFormat="1" ht="14.45" x14ac:dyDescent="0.3">
      <c r="A96" s="307"/>
      <c r="B96" s="58"/>
      <c r="C96" s="59"/>
      <c r="D96" s="63" t="s">
        <v>26</v>
      </c>
      <c r="E96" s="372">
        <v>0.23</v>
      </c>
      <c r="F96" s="329"/>
      <c r="G96" s="330"/>
      <c r="H96" s="377">
        <f>ROUND(H95*E96,0)</f>
        <v>0</v>
      </c>
      <c r="I96" s="336"/>
      <c r="J96" s="378">
        <f>ROUND(J95*E96,0)</f>
        <v>0</v>
      </c>
      <c r="K96" s="337"/>
      <c r="L96" s="378">
        <f>ROUND(L95*E96,0)</f>
        <v>0</v>
      </c>
      <c r="M96" s="337"/>
      <c r="N96" s="378">
        <f>ROUND(N95*E96,0)</f>
        <v>0</v>
      </c>
      <c r="O96" s="337"/>
      <c r="P96" s="378">
        <f>ROUND(P95*E96,0)</f>
        <v>0</v>
      </c>
      <c r="Q96" s="327"/>
      <c r="R96" s="328"/>
    </row>
    <row r="97" spans="1:18" s="72" customFormat="1" ht="15.6" x14ac:dyDescent="0.35">
      <c r="A97" s="307"/>
      <c r="B97" s="58"/>
      <c r="C97" s="59"/>
      <c r="D97" s="500" t="s">
        <v>45</v>
      </c>
      <c r="E97" s="501"/>
      <c r="F97" s="338"/>
      <c r="G97" s="339"/>
      <c r="H97" s="68">
        <f t="shared" ref="H97:P97" si="29">ROUND(H95+H96,0)</f>
        <v>0</v>
      </c>
      <c r="I97" s="69">
        <f t="shared" si="29"/>
        <v>0</v>
      </c>
      <c r="J97" s="70">
        <f t="shared" si="29"/>
        <v>0</v>
      </c>
      <c r="K97" s="69">
        <f t="shared" si="29"/>
        <v>0</v>
      </c>
      <c r="L97" s="70">
        <f t="shared" si="29"/>
        <v>0</v>
      </c>
      <c r="M97" s="69">
        <f t="shared" si="29"/>
        <v>0</v>
      </c>
      <c r="N97" s="70">
        <f t="shared" si="29"/>
        <v>0</v>
      </c>
      <c r="O97" s="69">
        <f t="shared" si="29"/>
        <v>0</v>
      </c>
      <c r="P97" s="70">
        <f t="shared" si="29"/>
        <v>0</v>
      </c>
      <c r="Q97" s="340"/>
      <c r="R97" s="69">
        <f>ROUND(H97+J97+L97+N97+P97,0)</f>
        <v>0</v>
      </c>
    </row>
    <row r="98" spans="1:18" s="72" customFormat="1" ht="9" customHeight="1" x14ac:dyDescent="0.35">
      <c r="A98" s="307"/>
      <c r="B98" s="58"/>
      <c r="C98" s="59"/>
      <c r="D98" s="73"/>
      <c r="E98" s="74"/>
      <c r="F98" s="338"/>
      <c r="G98" s="339"/>
      <c r="H98" s="68"/>
      <c r="I98" s="76"/>
      <c r="J98" s="69"/>
      <c r="K98" s="76"/>
      <c r="L98" s="68"/>
      <c r="M98" s="76"/>
      <c r="N98" s="68"/>
      <c r="O98" s="76"/>
      <c r="P98" s="68"/>
      <c r="Q98" s="340"/>
      <c r="R98" s="69"/>
    </row>
    <row r="99" spans="1:18" s="72" customFormat="1" ht="14.45" x14ac:dyDescent="0.3">
      <c r="A99" s="307">
        <v>16</v>
      </c>
      <c r="B99" s="283" t="s">
        <v>23</v>
      </c>
      <c r="C99" s="282"/>
      <c r="D99" s="44" t="s">
        <v>46</v>
      </c>
      <c r="E99" s="45"/>
      <c r="F99" s="338"/>
      <c r="G99" s="339"/>
      <c r="H99" s="373">
        <v>0</v>
      </c>
      <c r="I99" s="325"/>
      <c r="J99" s="374">
        <f>$H99</f>
        <v>0</v>
      </c>
      <c r="K99" s="326"/>
      <c r="L99" s="375">
        <f>$H99</f>
        <v>0</v>
      </c>
      <c r="M99" s="326"/>
      <c r="N99" s="375">
        <f>$H99</f>
        <v>0</v>
      </c>
      <c r="O99" s="326"/>
      <c r="P99" s="375">
        <f>$H99</f>
        <v>0</v>
      </c>
      <c r="Q99" s="327"/>
      <c r="R99" s="328"/>
    </row>
    <row r="100" spans="1:18" s="72" customFormat="1" ht="14.45" x14ac:dyDescent="0.3">
      <c r="A100" s="307"/>
      <c r="D100" s="44" t="s">
        <v>43</v>
      </c>
      <c r="E100" s="280">
        <v>0</v>
      </c>
      <c r="F100" s="329"/>
      <c r="G100" s="330"/>
      <c r="H100" s="331">
        <f>ROUND(IF(E100&gt;=$P$6,$P$6,E100),0)</f>
        <v>0</v>
      </c>
      <c r="I100" s="332"/>
      <c r="J100" s="331">
        <f>ROUND(IF((H100*$P$4)+H100&gt;=$P$6,$P$6,(H100*$P$4)+H100),0)</f>
        <v>0</v>
      </c>
      <c r="K100" s="333"/>
      <c r="L100" s="331">
        <f>ROUND(IF((J100*$P$4)+J100&gt;=$P$6,$P$6,(J100*$P$4)+J100),0)</f>
        <v>0</v>
      </c>
      <c r="M100" s="334"/>
      <c r="N100" s="331">
        <f>ROUND(IF((L100*$P$4)+L100&gt;=$P$6,$P$6,(L100*$P$4)+L100),0)</f>
        <v>0</v>
      </c>
      <c r="O100" s="334"/>
      <c r="P100" s="331">
        <f>ROUND(IF((N100*$P$4)+N100&gt;=$P$6,$P$6,(N100*$P$4)+N100),0)</f>
        <v>0</v>
      </c>
      <c r="Q100" s="327"/>
      <c r="R100" s="328"/>
    </row>
    <row r="101" spans="1:18" s="72" customFormat="1" ht="14.45" x14ac:dyDescent="0.3">
      <c r="A101" s="307"/>
      <c r="B101" s="58"/>
      <c r="C101" s="59"/>
      <c r="D101" s="60" t="s">
        <v>44</v>
      </c>
      <c r="E101" s="61"/>
      <c r="F101" s="329"/>
      <c r="G101" s="330"/>
      <c r="H101" s="376">
        <f t="shared" ref="H101:P101" si="30">ROUND(H100*H99,0)</f>
        <v>0</v>
      </c>
      <c r="I101" s="335">
        <f t="shared" si="30"/>
        <v>0</v>
      </c>
      <c r="J101" s="376">
        <f t="shared" si="30"/>
        <v>0</v>
      </c>
      <c r="K101" s="335">
        <f t="shared" si="30"/>
        <v>0</v>
      </c>
      <c r="L101" s="376">
        <f t="shared" si="30"/>
        <v>0</v>
      </c>
      <c r="M101" s="335">
        <f t="shared" si="30"/>
        <v>0</v>
      </c>
      <c r="N101" s="376">
        <f t="shared" si="30"/>
        <v>0</v>
      </c>
      <c r="O101" s="335">
        <f t="shared" si="30"/>
        <v>0</v>
      </c>
      <c r="P101" s="379">
        <f t="shared" si="30"/>
        <v>0</v>
      </c>
      <c r="Q101" s="327"/>
      <c r="R101" s="328"/>
    </row>
    <row r="102" spans="1:18" s="72" customFormat="1" ht="14.45" x14ac:dyDescent="0.3">
      <c r="A102" s="307"/>
      <c r="B102" s="58"/>
      <c r="C102" s="59"/>
      <c r="D102" s="63" t="s">
        <v>26</v>
      </c>
      <c r="E102" s="372">
        <v>0.23</v>
      </c>
      <c r="F102" s="329"/>
      <c r="G102" s="330"/>
      <c r="H102" s="377">
        <f>ROUND(H101*E102,0)</f>
        <v>0</v>
      </c>
      <c r="I102" s="336"/>
      <c r="J102" s="378">
        <f>ROUND(J101*E102,0)</f>
        <v>0</v>
      </c>
      <c r="K102" s="337"/>
      <c r="L102" s="378">
        <f>ROUND(L101*E102,0)</f>
        <v>0</v>
      </c>
      <c r="M102" s="337"/>
      <c r="N102" s="378">
        <f>ROUND(N101*E102,0)</f>
        <v>0</v>
      </c>
      <c r="O102" s="337"/>
      <c r="P102" s="378">
        <f>ROUND(P101*E102,0)</f>
        <v>0</v>
      </c>
      <c r="Q102" s="327"/>
      <c r="R102" s="328"/>
    </row>
    <row r="103" spans="1:18" s="72" customFormat="1" ht="15.6" x14ac:dyDescent="0.35">
      <c r="A103" s="307"/>
      <c r="B103" s="58"/>
      <c r="C103" s="59"/>
      <c r="D103" s="500" t="s">
        <v>45</v>
      </c>
      <c r="E103" s="501"/>
      <c r="F103" s="338"/>
      <c r="G103" s="339"/>
      <c r="H103" s="68">
        <f t="shared" ref="H103:P103" si="31">ROUND(H101+H102,0)</f>
        <v>0</v>
      </c>
      <c r="I103" s="69">
        <f t="shared" si="31"/>
        <v>0</v>
      </c>
      <c r="J103" s="70">
        <f t="shared" si="31"/>
        <v>0</v>
      </c>
      <c r="K103" s="69">
        <f t="shared" si="31"/>
        <v>0</v>
      </c>
      <c r="L103" s="70">
        <f t="shared" si="31"/>
        <v>0</v>
      </c>
      <c r="M103" s="69">
        <f t="shared" si="31"/>
        <v>0</v>
      </c>
      <c r="N103" s="70">
        <f t="shared" si="31"/>
        <v>0</v>
      </c>
      <c r="O103" s="69">
        <f t="shared" si="31"/>
        <v>0</v>
      </c>
      <c r="P103" s="70">
        <f t="shared" si="31"/>
        <v>0</v>
      </c>
      <c r="Q103" s="340"/>
      <c r="R103" s="69">
        <f>ROUND(H103+J103+L103+N103+P103,0)</f>
        <v>0</v>
      </c>
    </row>
    <row r="104" spans="1:18" s="72" customFormat="1" ht="9" customHeight="1" x14ac:dyDescent="0.35">
      <c r="A104" s="307"/>
      <c r="B104" s="58"/>
      <c r="C104" s="59"/>
      <c r="D104" s="73"/>
      <c r="E104" s="74"/>
      <c r="F104" s="338"/>
      <c r="G104" s="339"/>
      <c r="H104" s="68"/>
      <c r="I104" s="69"/>
      <c r="J104" s="68"/>
      <c r="K104" s="69"/>
      <c r="L104" s="68"/>
      <c r="M104" s="69"/>
      <c r="N104" s="68"/>
      <c r="O104" s="69"/>
      <c r="P104" s="68"/>
      <c r="Q104" s="340"/>
      <c r="R104" s="69"/>
    </row>
    <row r="105" spans="1:18" s="350" customFormat="1" x14ac:dyDescent="0.35">
      <c r="A105" s="342"/>
      <c r="B105" s="343" t="s">
        <v>112</v>
      </c>
      <c r="C105" s="77"/>
      <c r="D105" s="91"/>
      <c r="E105" s="78"/>
      <c r="F105" s="344"/>
      <c r="G105" s="345"/>
      <c r="H105" s="346">
        <f>ROUND($H15+$H21+$H27+$H33+H39+H45+H51+H57+H63+H68+H73+H79+H85+H91+H97+H103,0)</f>
        <v>0</v>
      </c>
      <c r="I105" s="347"/>
      <c r="J105" s="346">
        <f>ROUND(J15+J21+J27+J33+J39+J45+J51+J57+J63+J68+J73+J79+J85+J91+J97+J103,0)</f>
        <v>0</v>
      </c>
      <c r="K105" s="347"/>
      <c r="L105" s="346">
        <f>ROUND(L15+L21+L27+L33+L39+L45+L51+L57+L63+L68+L73+L79+L85+L91+L97+L103,0)</f>
        <v>0</v>
      </c>
      <c r="M105" s="347"/>
      <c r="N105" s="346">
        <f>ROUND(N15+N21+N27+N33+N39+N45+N51+N57+N63+N68+N73+N79+N85+N91+N97+N103,0)</f>
        <v>0</v>
      </c>
      <c r="O105" s="347"/>
      <c r="P105" s="346">
        <f>ROUND(P15+P21+P27+P33+P39+P45+P51+P57+P63+P68+P73+P79+P85+P91+P97+P103,0)</f>
        <v>0</v>
      </c>
      <c r="Q105" s="348"/>
      <c r="R105" s="349"/>
    </row>
    <row r="106" spans="1:18" s="350" customFormat="1" x14ac:dyDescent="0.35">
      <c r="A106" s="342"/>
      <c r="B106" s="351"/>
      <c r="C106" s="77"/>
      <c r="D106" s="91"/>
      <c r="E106" s="78"/>
      <c r="F106" s="344"/>
      <c r="G106" s="345"/>
      <c r="H106" s="346"/>
      <c r="I106" s="347"/>
      <c r="J106" s="346"/>
      <c r="K106" s="347"/>
      <c r="L106" s="346"/>
      <c r="M106" s="347"/>
      <c r="N106" s="346"/>
      <c r="O106" s="347"/>
      <c r="P106" s="346"/>
      <c r="Q106" s="348"/>
      <c r="R106" s="349"/>
    </row>
    <row r="107" spans="1:18" s="350" customFormat="1" ht="14.45" x14ac:dyDescent="0.3">
      <c r="A107" s="352" t="s">
        <v>28</v>
      </c>
      <c r="B107" s="10"/>
      <c r="C107" s="77"/>
      <c r="D107" s="91"/>
      <c r="E107" s="78"/>
      <c r="F107" s="79"/>
      <c r="G107" s="80"/>
      <c r="H107" s="353"/>
      <c r="I107" s="354"/>
      <c r="J107" s="353"/>
      <c r="K107" s="354"/>
      <c r="L107" s="353"/>
      <c r="M107" s="354"/>
      <c r="N107" s="353"/>
      <c r="O107" s="354"/>
      <c r="P107" s="353"/>
      <c r="Q107" s="355"/>
      <c r="R107" s="356"/>
    </row>
    <row r="108" spans="1:18" s="86" customFormat="1" ht="20.45" customHeight="1" x14ac:dyDescent="0.3">
      <c r="A108" s="314"/>
      <c r="B108" s="43" t="s">
        <v>0</v>
      </c>
      <c r="C108" s="21"/>
      <c r="D108" s="21"/>
      <c r="E108" s="93"/>
      <c r="F108" s="22"/>
      <c r="G108" s="46"/>
      <c r="H108" s="357"/>
      <c r="I108" s="358"/>
      <c r="J108" s="357"/>
      <c r="K108" s="358"/>
      <c r="L108" s="357"/>
      <c r="M108" s="358"/>
      <c r="N108" s="357"/>
      <c r="O108" s="358"/>
      <c r="P108" s="357"/>
      <c r="Q108" s="327"/>
      <c r="R108" s="359"/>
    </row>
    <row r="109" spans="1:18" ht="14.45" x14ac:dyDescent="0.3">
      <c r="A109" s="314">
        <v>1</v>
      </c>
      <c r="B109" s="283" t="s">
        <v>23</v>
      </c>
      <c r="C109" s="282"/>
      <c r="D109" s="44" t="s">
        <v>46</v>
      </c>
      <c r="E109" s="45"/>
      <c r="F109" s="22"/>
      <c r="G109" s="46"/>
      <c r="H109" s="373">
        <v>0</v>
      </c>
      <c r="I109" s="325"/>
      <c r="J109" s="374">
        <f>$H109</f>
        <v>0</v>
      </c>
      <c r="K109" s="326"/>
      <c r="L109" s="375">
        <f>$H109</f>
        <v>0</v>
      </c>
      <c r="M109" s="326"/>
      <c r="N109" s="375">
        <f>$H109</f>
        <v>0</v>
      </c>
      <c r="O109" s="326"/>
      <c r="P109" s="375">
        <f>$H109</f>
        <v>0</v>
      </c>
      <c r="Q109" s="327"/>
      <c r="R109" s="328"/>
    </row>
    <row r="110" spans="1:18" ht="14.45" x14ac:dyDescent="0.3">
      <c r="A110" s="314"/>
      <c r="B110" s="21"/>
      <c r="C110" s="21"/>
      <c r="D110" s="44" t="s">
        <v>43</v>
      </c>
      <c r="E110" s="280">
        <v>0</v>
      </c>
      <c r="F110" s="329"/>
      <c r="G110" s="330"/>
      <c r="H110" s="331">
        <f>ROUND(IF(E110&gt;=$P$6,$P$6,E110),0)</f>
        <v>0</v>
      </c>
      <c r="I110" s="332"/>
      <c r="J110" s="331">
        <f>ROUND(IF((H110*$P$4)+H110&gt;=$P$6,$P$6,(H110*$P$4)+H110),0)</f>
        <v>0</v>
      </c>
      <c r="K110" s="333"/>
      <c r="L110" s="331">
        <f>ROUND(IF((J110*$P$4)+J110&gt;=$P$6,$P$6,(J110*$P$4)+J110),0)</f>
        <v>0</v>
      </c>
      <c r="M110" s="334"/>
      <c r="N110" s="331">
        <f>ROUND(IF((L110*$P$4)+L110&gt;=$P$6,$P$6,(L110*$P$4)+L110),0)</f>
        <v>0</v>
      </c>
      <c r="O110" s="334"/>
      <c r="P110" s="331">
        <f>ROUND(IF((N110*$P$4)+N110&gt;=$P$6,$P$6,(N110*$P$4)+N110),0)</f>
        <v>0</v>
      </c>
      <c r="Q110" s="327"/>
      <c r="R110" s="328"/>
    </row>
    <row r="111" spans="1:18" ht="14.45" x14ac:dyDescent="0.3">
      <c r="A111" s="314"/>
      <c r="B111" s="58"/>
      <c r="C111" s="59"/>
      <c r="D111" s="60" t="s">
        <v>44</v>
      </c>
      <c r="E111" s="61"/>
      <c r="F111" s="329"/>
      <c r="G111" s="330"/>
      <c r="H111" s="376">
        <f>ROUND(H110*H109,0)</f>
        <v>0</v>
      </c>
      <c r="I111" s="335">
        <f t="shared" ref="I111:P111" si="32">ROUND(I110*I109,0)</f>
        <v>0</v>
      </c>
      <c r="J111" s="376">
        <f t="shared" si="32"/>
        <v>0</v>
      </c>
      <c r="K111" s="335">
        <f t="shared" si="32"/>
        <v>0</v>
      </c>
      <c r="L111" s="376">
        <f t="shared" si="32"/>
        <v>0</v>
      </c>
      <c r="M111" s="335">
        <f t="shared" si="32"/>
        <v>0</v>
      </c>
      <c r="N111" s="376">
        <f t="shared" si="32"/>
        <v>0</v>
      </c>
      <c r="O111" s="335">
        <f t="shared" si="32"/>
        <v>0</v>
      </c>
      <c r="P111" s="379">
        <f t="shared" si="32"/>
        <v>0</v>
      </c>
      <c r="Q111" s="327"/>
      <c r="R111" s="328"/>
    </row>
    <row r="112" spans="1:18" ht="14.45" x14ac:dyDescent="0.3">
      <c r="A112" s="314"/>
      <c r="B112" s="58"/>
      <c r="C112" s="59"/>
      <c r="D112" s="63" t="s">
        <v>26</v>
      </c>
      <c r="E112" s="372">
        <v>0.23</v>
      </c>
      <c r="F112" s="329"/>
      <c r="G112" s="330"/>
      <c r="H112" s="377">
        <f>ROUND(H111*E112,0)</f>
        <v>0</v>
      </c>
      <c r="I112" s="336"/>
      <c r="J112" s="378">
        <f>ROUND(J111*E112,0)</f>
        <v>0</v>
      </c>
      <c r="K112" s="337"/>
      <c r="L112" s="378">
        <f>ROUND(L111*E112,0)</f>
        <v>0</v>
      </c>
      <c r="M112" s="337"/>
      <c r="N112" s="378">
        <f>ROUND(N111*E112,0)</f>
        <v>0</v>
      </c>
      <c r="O112" s="337"/>
      <c r="P112" s="378">
        <f>ROUND(P111*E112,0)</f>
        <v>0</v>
      </c>
      <c r="Q112" s="327"/>
      <c r="R112" s="328"/>
    </row>
    <row r="113" spans="1:18" ht="15.6" x14ac:dyDescent="0.35">
      <c r="A113" s="314"/>
      <c r="B113" s="58"/>
      <c r="C113" s="59"/>
      <c r="D113" s="500" t="s">
        <v>45</v>
      </c>
      <c r="E113" s="501"/>
      <c r="F113" s="338"/>
      <c r="G113" s="339"/>
      <c r="H113" s="68">
        <f>ROUND(H111+H112,0)</f>
        <v>0</v>
      </c>
      <c r="I113" s="69">
        <f t="shared" ref="I113:P113" si="33">ROUND(I111+I112,0)</f>
        <v>0</v>
      </c>
      <c r="J113" s="70">
        <f t="shared" si="33"/>
        <v>0</v>
      </c>
      <c r="K113" s="69">
        <f t="shared" si="33"/>
        <v>0</v>
      </c>
      <c r="L113" s="70">
        <f t="shared" si="33"/>
        <v>0</v>
      </c>
      <c r="M113" s="69">
        <f t="shared" si="33"/>
        <v>0</v>
      </c>
      <c r="N113" s="70">
        <f t="shared" si="33"/>
        <v>0</v>
      </c>
      <c r="O113" s="69">
        <f t="shared" si="33"/>
        <v>0</v>
      </c>
      <c r="P113" s="70">
        <f t="shared" si="33"/>
        <v>0</v>
      </c>
      <c r="Q113" s="340"/>
      <c r="R113" s="69">
        <f>ROUND(H113+J113+L113+N113+P113,0)</f>
        <v>0</v>
      </c>
    </row>
    <row r="114" spans="1:18" ht="9" customHeight="1" x14ac:dyDescent="0.3">
      <c r="A114" s="314"/>
      <c r="B114" s="43"/>
      <c r="C114" s="21"/>
      <c r="D114" s="21"/>
      <c r="E114" s="93"/>
      <c r="F114" s="22"/>
      <c r="G114" s="46"/>
      <c r="H114" s="357"/>
      <c r="I114" s="358"/>
      <c r="J114" s="357"/>
      <c r="K114" s="358"/>
      <c r="L114" s="357"/>
      <c r="M114" s="358"/>
      <c r="N114" s="357"/>
      <c r="O114" s="358"/>
      <c r="P114" s="357"/>
      <c r="Q114" s="327"/>
      <c r="R114" s="359"/>
    </row>
    <row r="115" spans="1:18" ht="14.45" x14ac:dyDescent="0.3">
      <c r="A115" s="314">
        <v>2</v>
      </c>
      <c r="B115" s="283" t="s">
        <v>23</v>
      </c>
      <c r="C115" s="282"/>
      <c r="D115" s="44" t="s">
        <v>46</v>
      </c>
      <c r="E115" s="45"/>
      <c r="F115" s="22"/>
      <c r="G115" s="46"/>
      <c r="H115" s="373">
        <v>0</v>
      </c>
      <c r="I115" s="325"/>
      <c r="J115" s="374">
        <f>$H115</f>
        <v>0</v>
      </c>
      <c r="K115" s="326"/>
      <c r="L115" s="375">
        <f>$H115</f>
        <v>0</v>
      </c>
      <c r="M115" s="326"/>
      <c r="N115" s="375">
        <f>$H115</f>
        <v>0</v>
      </c>
      <c r="O115" s="326"/>
      <c r="P115" s="375">
        <f>$H115</f>
        <v>0</v>
      </c>
      <c r="Q115" s="327"/>
      <c r="R115" s="328"/>
    </row>
    <row r="116" spans="1:18" ht="14.45" x14ac:dyDescent="0.3">
      <c r="A116" s="314"/>
      <c r="B116" s="21"/>
      <c r="C116" s="21"/>
      <c r="D116" s="44" t="s">
        <v>43</v>
      </c>
      <c r="E116" s="280">
        <v>0</v>
      </c>
      <c r="F116" s="329"/>
      <c r="G116" s="330"/>
      <c r="H116" s="331">
        <f>ROUND(IF(E116&gt;=$P$6,$P$6,E116),0)</f>
        <v>0</v>
      </c>
      <c r="I116" s="332"/>
      <c r="J116" s="331">
        <f>ROUND(IF((H116*$P$4)+H116&gt;=$P$6,$P$6,(H116*$P$4)+H116),0)</f>
        <v>0</v>
      </c>
      <c r="K116" s="333"/>
      <c r="L116" s="331">
        <f>ROUND(IF((J116*$P$4)+J116&gt;=$P$6,$P$6,(J116*$P$4)+J116),0)</f>
        <v>0</v>
      </c>
      <c r="M116" s="334"/>
      <c r="N116" s="331">
        <f>ROUND(IF((L116*$P$4)+L116&gt;=$P$6,$P$6,(L116*$P$4)+L116),0)</f>
        <v>0</v>
      </c>
      <c r="O116" s="334"/>
      <c r="P116" s="331">
        <f>ROUND(IF((N116*$P$4)+N116&gt;=$P$6,$P$6,(N116*$P$4)+N116),0)</f>
        <v>0</v>
      </c>
      <c r="Q116" s="327"/>
      <c r="R116" s="328"/>
    </row>
    <row r="117" spans="1:18" ht="14.45" x14ac:dyDescent="0.3">
      <c r="A117" s="314"/>
      <c r="B117" s="58"/>
      <c r="C117" s="59"/>
      <c r="D117" s="60" t="s">
        <v>44</v>
      </c>
      <c r="E117" s="61"/>
      <c r="F117" s="329"/>
      <c r="G117" s="330"/>
      <c r="H117" s="376">
        <f>ROUND(H116*H115,0)</f>
        <v>0</v>
      </c>
      <c r="I117" s="335">
        <f t="shared" ref="I117:P117" si="34">ROUND(I116*I115,0)</f>
        <v>0</v>
      </c>
      <c r="J117" s="376">
        <f t="shared" si="34"/>
        <v>0</v>
      </c>
      <c r="K117" s="335">
        <f t="shared" si="34"/>
        <v>0</v>
      </c>
      <c r="L117" s="376">
        <f t="shared" si="34"/>
        <v>0</v>
      </c>
      <c r="M117" s="335">
        <f t="shared" si="34"/>
        <v>0</v>
      </c>
      <c r="N117" s="376">
        <f t="shared" si="34"/>
        <v>0</v>
      </c>
      <c r="O117" s="335">
        <f t="shared" si="34"/>
        <v>0</v>
      </c>
      <c r="P117" s="379">
        <f t="shared" si="34"/>
        <v>0</v>
      </c>
      <c r="Q117" s="327"/>
      <c r="R117" s="328"/>
    </row>
    <row r="118" spans="1:18" ht="14.45" x14ac:dyDescent="0.3">
      <c r="A118" s="314"/>
      <c r="B118" s="58"/>
      <c r="C118" s="59"/>
      <c r="D118" s="63" t="s">
        <v>26</v>
      </c>
      <c r="E118" s="372">
        <v>0.23</v>
      </c>
      <c r="F118" s="329"/>
      <c r="G118" s="330"/>
      <c r="H118" s="377">
        <f>ROUND(H117*E118,0)</f>
        <v>0</v>
      </c>
      <c r="I118" s="336"/>
      <c r="J118" s="378">
        <f>ROUND(J117*E118,0)</f>
        <v>0</v>
      </c>
      <c r="K118" s="337"/>
      <c r="L118" s="378">
        <f>ROUND(L117*E118,0)</f>
        <v>0</v>
      </c>
      <c r="M118" s="337"/>
      <c r="N118" s="378">
        <f>ROUND(N117*E118,0)</f>
        <v>0</v>
      </c>
      <c r="O118" s="337"/>
      <c r="P118" s="378">
        <f>ROUND(P117*E118,0)</f>
        <v>0</v>
      </c>
      <c r="Q118" s="327"/>
      <c r="R118" s="328"/>
    </row>
    <row r="119" spans="1:18" ht="15.6" x14ac:dyDescent="0.35">
      <c r="A119" s="314"/>
      <c r="B119" s="58"/>
      <c r="C119" s="59"/>
      <c r="D119" s="500" t="s">
        <v>45</v>
      </c>
      <c r="E119" s="501"/>
      <c r="F119" s="338"/>
      <c r="G119" s="339"/>
      <c r="H119" s="68">
        <f>ROUND(H117+H118,0)</f>
        <v>0</v>
      </c>
      <c r="I119" s="69">
        <f t="shared" ref="I119:P119" si="35">ROUND(I117+I118,0)</f>
        <v>0</v>
      </c>
      <c r="J119" s="70">
        <f t="shared" si="35"/>
        <v>0</v>
      </c>
      <c r="K119" s="69">
        <f t="shared" si="35"/>
        <v>0</v>
      </c>
      <c r="L119" s="70">
        <f t="shared" si="35"/>
        <v>0</v>
      </c>
      <c r="M119" s="69">
        <f t="shared" si="35"/>
        <v>0</v>
      </c>
      <c r="N119" s="70">
        <f t="shared" si="35"/>
        <v>0</v>
      </c>
      <c r="O119" s="69">
        <f t="shared" si="35"/>
        <v>0</v>
      </c>
      <c r="P119" s="70">
        <f t="shared" si="35"/>
        <v>0</v>
      </c>
      <c r="Q119" s="340"/>
      <c r="R119" s="69">
        <f>ROUND(H119+J119+L119+N119+P119,0)</f>
        <v>0</v>
      </c>
    </row>
    <row r="120" spans="1:18" ht="9" customHeight="1" x14ac:dyDescent="0.35">
      <c r="A120" s="314"/>
      <c r="B120" s="58"/>
      <c r="C120" s="59"/>
      <c r="D120" s="73"/>
      <c r="E120" s="74"/>
      <c r="F120" s="338"/>
      <c r="G120" s="339"/>
      <c r="H120" s="68"/>
      <c r="I120" s="69"/>
      <c r="J120" s="69"/>
      <c r="K120" s="69"/>
      <c r="L120" s="68"/>
      <c r="M120" s="69"/>
      <c r="N120" s="68"/>
      <c r="O120" s="69"/>
      <c r="P120" s="68"/>
      <c r="Q120" s="340"/>
      <c r="R120" s="69"/>
    </row>
    <row r="121" spans="1:18" ht="14.45" x14ac:dyDescent="0.3">
      <c r="A121" s="314">
        <v>3</v>
      </c>
      <c r="B121" s="283" t="s">
        <v>23</v>
      </c>
      <c r="C121" s="282"/>
      <c r="D121" s="44" t="s">
        <v>46</v>
      </c>
      <c r="E121" s="45"/>
      <c r="F121" s="22"/>
      <c r="G121" s="46"/>
      <c r="H121" s="373">
        <v>0</v>
      </c>
      <c r="I121" s="325"/>
      <c r="J121" s="374">
        <f>$H121</f>
        <v>0</v>
      </c>
      <c r="K121" s="326"/>
      <c r="L121" s="375">
        <f>$H121</f>
        <v>0</v>
      </c>
      <c r="M121" s="326"/>
      <c r="N121" s="375">
        <f>$H121</f>
        <v>0</v>
      </c>
      <c r="O121" s="326"/>
      <c r="P121" s="375">
        <f>$H121</f>
        <v>0</v>
      </c>
      <c r="Q121" s="327"/>
      <c r="R121" s="328"/>
    </row>
    <row r="122" spans="1:18" ht="14.45" x14ac:dyDescent="0.3">
      <c r="A122" s="314"/>
      <c r="B122" s="21"/>
      <c r="C122" s="21"/>
      <c r="D122" s="44" t="s">
        <v>43</v>
      </c>
      <c r="E122" s="280">
        <v>0</v>
      </c>
      <c r="F122" s="329"/>
      <c r="G122" s="330"/>
      <c r="H122" s="331">
        <f>ROUND(IF(E122&gt;=$P$6,$P$6,E122),0)</f>
        <v>0</v>
      </c>
      <c r="I122" s="332"/>
      <c r="J122" s="331">
        <f>ROUND(IF((H122*$P$4)+H122&gt;=$P$6,$P$6,(H122*$P$4)+H122),0)</f>
        <v>0</v>
      </c>
      <c r="K122" s="333"/>
      <c r="L122" s="331">
        <f>ROUND(IF((J122*$P$4)+J122&gt;=$P$6,$P$6,(J122*$P$4)+J122),0)</f>
        <v>0</v>
      </c>
      <c r="M122" s="334"/>
      <c r="N122" s="331">
        <f>ROUND(IF((L122*$P$4)+L122&gt;=$P$6,$P$6,(L122*$P$4)+L122),0)</f>
        <v>0</v>
      </c>
      <c r="O122" s="334"/>
      <c r="P122" s="331">
        <f>ROUND(IF((N122*$P$4)+N122&gt;=$P$6,$P$6,(N122*$P$4)+N122),0)</f>
        <v>0</v>
      </c>
      <c r="Q122" s="327"/>
      <c r="R122" s="328"/>
    </row>
    <row r="123" spans="1:18" ht="14.45" x14ac:dyDescent="0.3">
      <c r="A123" s="314"/>
      <c r="B123" s="58"/>
      <c r="C123" s="59"/>
      <c r="D123" s="60" t="s">
        <v>44</v>
      </c>
      <c r="E123" s="61"/>
      <c r="F123" s="329"/>
      <c r="G123" s="330"/>
      <c r="H123" s="376">
        <f>ROUND(H122*H121,0)</f>
        <v>0</v>
      </c>
      <c r="I123" s="335">
        <f t="shared" ref="I123:P123" si="36">ROUND(I122*I121,0)</f>
        <v>0</v>
      </c>
      <c r="J123" s="376">
        <f t="shared" si="36"/>
        <v>0</v>
      </c>
      <c r="K123" s="335">
        <f t="shared" si="36"/>
        <v>0</v>
      </c>
      <c r="L123" s="376">
        <f t="shared" si="36"/>
        <v>0</v>
      </c>
      <c r="M123" s="335">
        <f t="shared" si="36"/>
        <v>0</v>
      </c>
      <c r="N123" s="376">
        <f t="shared" si="36"/>
        <v>0</v>
      </c>
      <c r="O123" s="335">
        <f t="shared" si="36"/>
        <v>0</v>
      </c>
      <c r="P123" s="379">
        <f t="shared" si="36"/>
        <v>0</v>
      </c>
      <c r="Q123" s="327"/>
      <c r="R123" s="328"/>
    </row>
    <row r="124" spans="1:18" ht="14.45" x14ac:dyDescent="0.3">
      <c r="A124" s="314"/>
      <c r="B124" s="58"/>
      <c r="C124" s="59"/>
      <c r="D124" s="63" t="s">
        <v>26</v>
      </c>
      <c r="E124" s="372">
        <v>0.23</v>
      </c>
      <c r="F124" s="329"/>
      <c r="G124" s="330"/>
      <c r="H124" s="377">
        <f>ROUND(H123*E124,0)</f>
        <v>0</v>
      </c>
      <c r="I124" s="336"/>
      <c r="J124" s="378">
        <f>ROUND(J123*E124,0)</f>
        <v>0</v>
      </c>
      <c r="K124" s="337"/>
      <c r="L124" s="378">
        <f>ROUND(L123*E124,0)</f>
        <v>0</v>
      </c>
      <c r="M124" s="337"/>
      <c r="N124" s="378">
        <f>ROUND(N123*E124,0)</f>
        <v>0</v>
      </c>
      <c r="O124" s="337"/>
      <c r="P124" s="378">
        <f>ROUND(P123*E124,0)</f>
        <v>0</v>
      </c>
      <c r="Q124" s="327"/>
      <c r="R124" s="328"/>
    </row>
    <row r="125" spans="1:18" ht="15.6" x14ac:dyDescent="0.35">
      <c r="A125" s="314"/>
      <c r="B125" s="58"/>
      <c r="C125" s="59"/>
      <c r="D125" s="500" t="s">
        <v>45</v>
      </c>
      <c r="E125" s="501"/>
      <c r="F125" s="338"/>
      <c r="G125" s="339"/>
      <c r="H125" s="68">
        <f>ROUND(H123+H124,0)</f>
        <v>0</v>
      </c>
      <c r="I125" s="69">
        <f t="shared" ref="I125:P125" si="37">ROUND(I123+I124,0)</f>
        <v>0</v>
      </c>
      <c r="J125" s="70">
        <f t="shared" si="37"/>
        <v>0</v>
      </c>
      <c r="K125" s="69">
        <f t="shared" si="37"/>
        <v>0</v>
      </c>
      <c r="L125" s="70">
        <f t="shared" si="37"/>
        <v>0</v>
      </c>
      <c r="M125" s="69">
        <f t="shared" si="37"/>
        <v>0</v>
      </c>
      <c r="N125" s="70">
        <f t="shared" si="37"/>
        <v>0</v>
      </c>
      <c r="O125" s="69">
        <f t="shared" si="37"/>
        <v>0</v>
      </c>
      <c r="P125" s="70">
        <f t="shared" si="37"/>
        <v>0</v>
      </c>
      <c r="Q125" s="340"/>
      <c r="R125" s="69">
        <f>ROUND(H125+J125+L125+N125+P125,0)</f>
        <v>0</v>
      </c>
    </row>
    <row r="126" spans="1:18" ht="9" customHeight="1" x14ac:dyDescent="0.35">
      <c r="A126" s="314"/>
      <c r="B126" s="58"/>
      <c r="C126" s="59"/>
      <c r="D126" s="73"/>
      <c r="E126" s="74"/>
      <c r="F126" s="338"/>
      <c r="G126" s="339"/>
      <c r="H126" s="68"/>
      <c r="I126" s="69"/>
      <c r="J126" s="68"/>
      <c r="K126" s="69"/>
      <c r="L126" s="68"/>
      <c r="M126" s="69"/>
      <c r="N126" s="68"/>
      <c r="O126" s="69"/>
      <c r="P126" s="68"/>
      <c r="Q126" s="340"/>
      <c r="R126" s="69"/>
    </row>
    <row r="127" spans="1:18" ht="14.45" x14ac:dyDescent="0.3">
      <c r="A127" s="314">
        <v>4</v>
      </c>
      <c r="B127" s="283" t="s">
        <v>23</v>
      </c>
      <c r="C127" s="282"/>
      <c r="D127" s="44" t="s">
        <v>46</v>
      </c>
      <c r="E127" s="45"/>
      <c r="F127" s="22"/>
      <c r="G127" s="46"/>
      <c r="H127" s="373">
        <v>0</v>
      </c>
      <c r="I127" s="325"/>
      <c r="J127" s="374">
        <f>$H127</f>
        <v>0</v>
      </c>
      <c r="K127" s="326"/>
      <c r="L127" s="375">
        <f>$H127</f>
        <v>0</v>
      </c>
      <c r="M127" s="326"/>
      <c r="N127" s="375">
        <f>$H127</f>
        <v>0</v>
      </c>
      <c r="O127" s="326"/>
      <c r="P127" s="375">
        <f>$H127</f>
        <v>0</v>
      </c>
      <c r="Q127" s="327"/>
      <c r="R127" s="328"/>
    </row>
    <row r="128" spans="1:18" ht="14.45" x14ac:dyDescent="0.3">
      <c r="A128" s="314"/>
      <c r="B128" s="21"/>
      <c r="C128" s="21"/>
      <c r="D128" s="44" t="s">
        <v>43</v>
      </c>
      <c r="E128" s="280">
        <v>0</v>
      </c>
      <c r="F128" s="329"/>
      <c r="G128" s="330"/>
      <c r="H128" s="331">
        <f>ROUND(IF(E128&gt;=$P$6,$P$6,E128),0)</f>
        <v>0</v>
      </c>
      <c r="I128" s="332"/>
      <c r="J128" s="331">
        <f>ROUND(IF((H128*$P$4)+H128&gt;=$P$6,$P$6,(H128*$P$4)+H128),0)</f>
        <v>0</v>
      </c>
      <c r="K128" s="333"/>
      <c r="L128" s="331">
        <f>ROUND(IF((J128*$P$4)+J128&gt;=$P$6,$P$6,(J128*$P$4)+J128),0)</f>
        <v>0</v>
      </c>
      <c r="M128" s="334"/>
      <c r="N128" s="331">
        <f>ROUND(IF((L128*$P$4)+L128&gt;=$P$6,$P$6,(L128*$P$4)+L128),0)</f>
        <v>0</v>
      </c>
      <c r="O128" s="334"/>
      <c r="P128" s="331">
        <f>ROUND(IF((N128*$P$4)+N128&gt;=$P$6,$P$6,(N128*$P$4)+N128),0)</f>
        <v>0</v>
      </c>
      <c r="Q128" s="327"/>
      <c r="R128" s="328"/>
    </row>
    <row r="129" spans="1:18" ht="14.45" x14ac:dyDescent="0.3">
      <c r="A129" s="314"/>
      <c r="B129" s="58"/>
      <c r="C129" s="59"/>
      <c r="D129" s="60" t="s">
        <v>44</v>
      </c>
      <c r="E129" s="61"/>
      <c r="F129" s="329"/>
      <c r="G129" s="330"/>
      <c r="H129" s="376">
        <f t="shared" ref="H129:P129" si="38">ROUND(H128*H127,0)</f>
        <v>0</v>
      </c>
      <c r="I129" s="335">
        <f t="shared" si="38"/>
        <v>0</v>
      </c>
      <c r="J129" s="376">
        <f t="shared" si="38"/>
        <v>0</v>
      </c>
      <c r="K129" s="335">
        <f t="shared" si="38"/>
        <v>0</v>
      </c>
      <c r="L129" s="376">
        <f t="shared" si="38"/>
        <v>0</v>
      </c>
      <c r="M129" s="335">
        <f t="shared" si="38"/>
        <v>0</v>
      </c>
      <c r="N129" s="376">
        <f t="shared" si="38"/>
        <v>0</v>
      </c>
      <c r="O129" s="335">
        <f t="shared" si="38"/>
        <v>0</v>
      </c>
      <c r="P129" s="379">
        <f t="shared" si="38"/>
        <v>0</v>
      </c>
      <c r="Q129" s="327"/>
      <c r="R129" s="328"/>
    </row>
    <row r="130" spans="1:18" ht="14.45" x14ac:dyDescent="0.3">
      <c r="A130" s="314"/>
      <c r="B130" s="58"/>
      <c r="C130" s="59"/>
      <c r="D130" s="63" t="s">
        <v>26</v>
      </c>
      <c r="E130" s="372">
        <v>0.23</v>
      </c>
      <c r="F130" s="329"/>
      <c r="G130" s="330"/>
      <c r="H130" s="377">
        <f>ROUND(H129*E130,0)</f>
        <v>0</v>
      </c>
      <c r="I130" s="336"/>
      <c r="J130" s="378">
        <f>ROUND(J129*E130,0)</f>
        <v>0</v>
      </c>
      <c r="K130" s="337"/>
      <c r="L130" s="378">
        <f>ROUND(L129*E130,0)</f>
        <v>0</v>
      </c>
      <c r="M130" s="337"/>
      <c r="N130" s="378">
        <f>ROUND(N129*E130,0)</f>
        <v>0</v>
      </c>
      <c r="O130" s="337"/>
      <c r="P130" s="378">
        <f>ROUND(P129*E130,0)</f>
        <v>0</v>
      </c>
      <c r="Q130" s="327"/>
      <c r="R130" s="328"/>
    </row>
    <row r="131" spans="1:18" ht="15.6" x14ac:dyDescent="0.35">
      <c r="A131" s="314"/>
      <c r="B131" s="58"/>
      <c r="C131" s="59"/>
      <c r="D131" s="500" t="s">
        <v>45</v>
      </c>
      <c r="E131" s="501"/>
      <c r="F131" s="338"/>
      <c r="G131" s="339"/>
      <c r="H131" s="68">
        <f t="shared" ref="H131:P131" si="39">ROUND(H129+H130,0)</f>
        <v>0</v>
      </c>
      <c r="I131" s="69">
        <f t="shared" si="39"/>
        <v>0</v>
      </c>
      <c r="J131" s="70">
        <f t="shared" si="39"/>
        <v>0</v>
      </c>
      <c r="K131" s="69">
        <f t="shared" si="39"/>
        <v>0</v>
      </c>
      <c r="L131" s="70">
        <f t="shared" si="39"/>
        <v>0</v>
      </c>
      <c r="M131" s="69">
        <f t="shared" si="39"/>
        <v>0</v>
      </c>
      <c r="N131" s="70">
        <f t="shared" si="39"/>
        <v>0</v>
      </c>
      <c r="O131" s="69">
        <f t="shared" si="39"/>
        <v>0</v>
      </c>
      <c r="P131" s="70">
        <f t="shared" si="39"/>
        <v>0</v>
      </c>
      <c r="Q131" s="340"/>
      <c r="R131" s="69">
        <f>ROUND(H131+J131+L131+N131+P131,0)</f>
        <v>0</v>
      </c>
    </row>
    <row r="132" spans="1:18" ht="9" customHeight="1" x14ac:dyDescent="0.3">
      <c r="A132" s="314"/>
      <c r="B132" s="43"/>
      <c r="C132" s="21"/>
      <c r="D132" s="21"/>
      <c r="E132" s="93"/>
      <c r="F132" s="22"/>
      <c r="G132" s="46"/>
      <c r="H132" s="357"/>
      <c r="I132" s="358"/>
      <c r="J132" s="357"/>
      <c r="K132" s="358"/>
      <c r="L132" s="357"/>
      <c r="M132" s="358"/>
      <c r="N132" s="357"/>
      <c r="O132" s="358"/>
      <c r="P132" s="357"/>
      <c r="Q132" s="327"/>
      <c r="R132" s="359"/>
    </row>
    <row r="133" spans="1:18" ht="14.45" x14ac:dyDescent="0.3">
      <c r="A133" s="314">
        <v>5</v>
      </c>
      <c r="B133" s="283" t="s">
        <v>23</v>
      </c>
      <c r="C133" s="282"/>
      <c r="D133" s="44" t="s">
        <v>46</v>
      </c>
      <c r="E133" s="45"/>
      <c r="F133" s="22"/>
      <c r="G133" s="46"/>
      <c r="H133" s="373">
        <v>0</v>
      </c>
      <c r="I133" s="325"/>
      <c r="J133" s="374">
        <f>$H133</f>
        <v>0</v>
      </c>
      <c r="K133" s="326"/>
      <c r="L133" s="375">
        <f>$H133</f>
        <v>0</v>
      </c>
      <c r="M133" s="326"/>
      <c r="N133" s="375">
        <f>$H133</f>
        <v>0</v>
      </c>
      <c r="O133" s="326"/>
      <c r="P133" s="375">
        <f>$H133</f>
        <v>0</v>
      </c>
      <c r="Q133" s="327"/>
      <c r="R133" s="328"/>
    </row>
    <row r="134" spans="1:18" ht="14.45" x14ac:dyDescent="0.3">
      <c r="A134" s="314"/>
      <c r="B134" s="21"/>
      <c r="C134" s="21"/>
      <c r="D134" s="44" t="s">
        <v>43</v>
      </c>
      <c r="E134" s="280">
        <v>0</v>
      </c>
      <c r="F134" s="329"/>
      <c r="G134" s="330"/>
      <c r="H134" s="331">
        <f>ROUND(IF(E134&gt;=$P$6,$P$6,E134),0)</f>
        <v>0</v>
      </c>
      <c r="I134" s="332"/>
      <c r="J134" s="331">
        <f>ROUND(IF((H134*$P$4)+H134&gt;=$P$6,$P$6,(H134*$P$4)+H134),0)</f>
        <v>0</v>
      </c>
      <c r="K134" s="333"/>
      <c r="L134" s="331">
        <f>ROUND(IF((J134*$P$4)+J134&gt;=$P$6,$P$6,(J134*$P$4)+J134),0)</f>
        <v>0</v>
      </c>
      <c r="M134" s="334"/>
      <c r="N134" s="331">
        <f>ROUND(IF((L134*$P$4)+L134&gt;=$P$6,$P$6,(L134*$P$4)+L134),0)</f>
        <v>0</v>
      </c>
      <c r="O134" s="334"/>
      <c r="P134" s="331">
        <f>ROUND(IF((N134*$P$4)+N134&gt;=$P$6,$P$6,(N134*$P$4)+N134),0)</f>
        <v>0</v>
      </c>
      <c r="Q134" s="327"/>
      <c r="R134" s="328"/>
    </row>
    <row r="135" spans="1:18" ht="14.45" x14ac:dyDescent="0.3">
      <c r="A135" s="314"/>
      <c r="B135" s="58"/>
      <c r="C135" s="59"/>
      <c r="D135" s="60" t="s">
        <v>44</v>
      </c>
      <c r="E135" s="61"/>
      <c r="F135" s="329"/>
      <c r="G135" s="330"/>
      <c r="H135" s="376">
        <f t="shared" ref="H135:P135" si="40">ROUND(H134*H133,0)</f>
        <v>0</v>
      </c>
      <c r="I135" s="335">
        <f t="shared" si="40"/>
        <v>0</v>
      </c>
      <c r="J135" s="376">
        <f t="shared" si="40"/>
        <v>0</v>
      </c>
      <c r="K135" s="335">
        <f t="shared" si="40"/>
        <v>0</v>
      </c>
      <c r="L135" s="376">
        <f t="shared" si="40"/>
        <v>0</v>
      </c>
      <c r="M135" s="335">
        <f t="shared" si="40"/>
        <v>0</v>
      </c>
      <c r="N135" s="376">
        <f t="shared" si="40"/>
        <v>0</v>
      </c>
      <c r="O135" s="335">
        <f t="shared" si="40"/>
        <v>0</v>
      </c>
      <c r="P135" s="379">
        <f t="shared" si="40"/>
        <v>0</v>
      </c>
      <c r="Q135" s="327"/>
      <c r="R135" s="328"/>
    </row>
    <row r="136" spans="1:18" ht="14.45" x14ac:dyDescent="0.3">
      <c r="A136" s="314"/>
      <c r="B136" s="58"/>
      <c r="C136" s="59"/>
      <c r="D136" s="63" t="s">
        <v>26</v>
      </c>
      <c r="E136" s="372">
        <v>0.23</v>
      </c>
      <c r="F136" s="329"/>
      <c r="G136" s="330"/>
      <c r="H136" s="377">
        <f>ROUND(H135*E136,0)</f>
        <v>0</v>
      </c>
      <c r="I136" s="336"/>
      <c r="J136" s="378">
        <f>ROUND(J135*E136,0)</f>
        <v>0</v>
      </c>
      <c r="K136" s="337"/>
      <c r="L136" s="378">
        <f>ROUND(L135*E136,0)</f>
        <v>0</v>
      </c>
      <c r="M136" s="337"/>
      <c r="N136" s="378">
        <f>ROUND(N135*E136,0)</f>
        <v>0</v>
      </c>
      <c r="O136" s="337"/>
      <c r="P136" s="378">
        <f>ROUND(P135*E136,0)</f>
        <v>0</v>
      </c>
      <c r="Q136" s="327"/>
      <c r="R136" s="328"/>
    </row>
    <row r="137" spans="1:18" ht="15.6" x14ac:dyDescent="0.35">
      <c r="A137" s="314"/>
      <c r="B137" s="58"/>
      <c r="C137" s="59"/>
      <c r="D137" s="500" t="s">
        <v>45</v>
      </c>
      <c r="E137" s="501"/>
      <c r="F137" s="338"/>
      <c r="G137" s="339"/>
      <c r="H137" s="68">
        <f t="shared" ref="H137:P137" si="41">ROUND(H135+H136,0)</f>
        <v>0</v>
      </c>
      <c r="I137" s="69">
        <f t="shared" si="41"/>
        <v>0</v>
      </c>
      <c r="J137" s="70">
        <f t="shared" si="41"/>
        <v>0</v>
      </c>
      <c r="K137" s="69">
        <f t="shared" si="41"/>
        <v>0</v>
      </c>
      <c r="L137" s="70">
        <f t="shared" si="41"/>
        <v>0</v>
      </c>
      <c r="M137" s="69">
        <f t="shared" si="41"/>
        <v>0</v>
      </c>
      <c r="N137" s="70">
        <f t="shared" si="41"/>
        <v>0</v>
      </c>
      <c r="O137" s="69">
        <f t="shared" si="41"/>
        <v>0</v>
      </c>
      <c r="P137" s="70">
        <f t="shared" si="41"/>
        <v>0</v>
      </c>
      <c r="Q137" s="340"/>
      <c r="R137" s="69">
        <f>ROUND(H137+J137+L137+N137+P137,0)</f>
        <v>0</v>
      </c>
    </row>
    <row r="138" spans="1:18" ht="9" customHeight="1" x14ac:dyDescent="0.35">
      <c r="A138" s="314"/>
      <c r="B138" s="58"/>
      <c r="C138" s="59"/>
      <c r="D138" s="73"/>
      <c r="E138" s="74"/>
      <c r="F138" s="338"/>
      <c r="G138" s="339"/>
      <c r="H138" s="68"/>
      <c r="I138" s="69"/>
      <c r="J138" s="69"/>
      <c r="K138" s="69"/>
      <c r="L138" s="68"/>
      <c r="M138" s="69"/>
      <c r="N138" s="68"/>
      <c r="O138" s="69"/>
      <c r="P138" s="68"/>
      <c r="Q138" s="340"/>
      <c r="R138" s="69"/>
    </row>
    <row r="139" spans="1:18" ht="14.45" x14ac:dyDescent="0.3">
      <c r="A139" s="314">
        <v>6</v>
      </c>
      <c r="B139" s="283" t="s">
        <v>23</v>
      </c>
      <c r="C139" s="282"/>
      <c r="D139" s="44" t="s">
        <v>46</v>
      </c>
      <c r="E139" s="45"/>
      <c r="F139" s="22"/>
      <c r="G139" s="46"/>
      <c r="H139" s="373">
        <v>0</v>
      </c>
      <c r="I139" s="325"/>
      <c r="J139" s="374">
        <f>$H139</f>
        <v>0</v>
      </c>
      <c r="K139" s="326"/>
      <c r="L139" s="375">
        <f>$H139</f>
        <v>0</v>
      </c>
      <c r="M139" s="326"/>
      <c r="N139" s="375">
        <f>$H139</f>
        <v>0</v>
      </c>
      <c r="O139" s="326"/>
      <c r="P139" s="375">
        <f>$H139</f>
        <v>0</v>
      </c>
      <c r="Q139" s="327"/>
      <c r="R139" s="328"/>
    </row>
    <row r="140" spans="1:18" ht="14.45" x14ac:dyDescent="0.3">
      <c r="A140" s="314"/>
      <c r="B140" s="21"/>
      <c r="C140" s="21"/>
      <c r="D140" s="44" t="s">
        <v>43</v>
      </c>
      <c r="E140" s="280">
        <v>0</v>
      </c>
      <c r="F140" s="329"/>
      <c r="G140" s="330"/>
      <c r="H140" s="331">
        <f>ROUND(IF(E140&gt;=$P$6,$P$6,E140),0)</f>
        <v>0</v>
      </c>
      <c r="I140" s="332"/>
      <c r="J140" s="331">
        <f>ROUND(IF((H140*$P$4)+H140&gt;=$P$6,$P$6,(H140*$P$4)+H140),0)</f>
        <v>0</v>
      </c>
      <c r="K140" s="333"/>
      <c r="L140" s="331">
        <f>ROUND(IF((J140*$P$4)+J140&gt;=$P$6,$P$6,(J140*$P$4)+J140),0)</f>
        <v>0</v>
      </c>
      <c r="M140" s="334"/>
      <c r="N140" s="331">
        <f>ROUND(IF((L140*$P$4)+L140&gt;=$P$6,$P$6,(L140*$P$4)+L140),0)</f>
        <v>0</v>
      </c>
      <c r="O140" s="334"/>
      <c r="P140" s="331">
        <f>ROUND(IF((N140*$P$4)+N140&gt;=$P$6,$P$6,(N140*$P$4)+N140),0)</f>
        <v>0</v>
      </c>
      <c r="Q140" s="327"/>
      <c r="R140" s="328"/>
    </row>
    <row r="141" spans="1:18" ht="14.45" x14ac:dyDescent="0.3">
      <c r="A141" s="314"/>
      <c r="B141" s="58"/>
      <c r="C141" s="59"/>
      <c r="D141" s="60" t="s">
        <v>44</v>
      </c>
      <c r="E141" s="360"/>
      <c r="F141" s="329"/>
      <c r="G141" s="330"/>
      <c r="H141" s="376">
        <f t="shared" ref="H141:P141" si="42">ROUND(H140*H139,0)</f>
        <v>0</v>
      </c>
      <c r="I141" s="335">
        <f t="shared" si="42"/>
        <v>0</v>
      </c>
      <c r="J141" s="376">
        <f t="shared" si="42"/>
        <v>0</v>
      </c>
      <c r="K141" s="335">
        <f t="shared" si="42"/>
        <v>0</v>
      </c>
      <c r="L141" s="376">
        <f t="shared" si="42"/>
        <v>0</v>
      </c>
      <c r="M141" s="335">
        <f t="shared" si="42"/>
        <v>0</v>
      </c>
      <c r="N141" s="376">
        <f t="shared" si="42"/>
        <v>0</v>
      </c>
      <c r="O141" s="335">
        <f t="shared" si="42"/>
        <v>0</v>
      </c>
      <c r="P141" s="379">
        <f t="shared" si="42"/>
        <v>0</v>
      </c>
      <c r="Q141" s="327"/>
      <c r="R141" s="328"/>
    </row>
    <row r="142" spans="1:18" ht="14.45" x14ac:dyDescent="0.3">
      <c r="A142" s="314"/>
      <c r="B142" s="58"/>
      <c r="C142" s="59"/>
      <c r="D142" s="63" t="s">
        <v>26</v>
      </c>
      <c r="E142" s="372">
        <v>0.23</v>
      </c>
      <c r="F142" s="329"/>
      <c r="G142" s="330"/>
      <c r="H142" s="377">
        <f>ROUND(H141*E142,0)</f>
        <v>0</v>
      </c>
      <c r="I142" s="336"/>
      <c r="J142" s="378">
        <f>ROUND(J141*E142,0)</f>
        <v>0</v>
      </c>
      <c r="K142" s="337"/>
      <c r="L142" s="378">
        <f>ROUND(L141*E142,0)</f>
        <v>0</v>
      </c>
      <c r="M142" s="337"/>
      <c r="N142" s="378">
        <f>ROUND(N141*E142,0)</f>
        <v>0</v>
      </c>
      <c r="O142" s="337"/>
      <c r="P142" s="378">
        <f>ROUND(P141*E142,0)</f>
        <v>0</v>
      </c>
      <c r="Q142" s="327"/>
      <c r="R142" s="328"/>
    </row>
    <row r="143" spans="1:18" ht="15.6" x14ac:dyDescent="0.35">
      <c r="A143" s="314"/>
      <c r="B143" s="58"/>
      <c r="C143" s="59"/>
      <c r="D143" s="500" t="s">
        <v>45</v>
      </c>
      <c r="E143" s="501"/>
      <c r="F143" s="338"/>
      <c r="G143" s="339"/>
      <c r="H143" s="68">
        <f t="shared" ref="H143:P143" si="43">ROUND(H141+H142,0)</f>
        <v>0</v>
      </c>
      <c r="I143" s="69">
        <f t="shared" si="43"/>
        <v>0</v>
      </c>
      <c r="J143" s="70">
        <f t="shared" si="43"/>
        <v>0</v>
      </c>
      <c r="K143" s="69">
        <f t="shared" si="43"/>
        <v>0</v>
      </c>
      <c r="L143" s="70">
        <f t="shared" si="43"/>
        <v>0</v>
      </c>
      <c r="M143" s="69">
        <f t="shared" si="43"/>
        <v>0</v>
      </c>
      <c r="N143" s="70">
        <f t="shared" si="43"/>
        <v>0</v>
      </c>
      <c r="O143" s="69">
        <f t="shared" si="43"/>
        <v>0</v>
      </c>
      <c r="P143" s="70">
        <f t="shared" si="43"/>
        <v>0</v>
      </c>
      <c r="Q143" s="340"/>
      <c r="R143" s="69">
        <f>ROUND(H143+J143+L143+N143+P143,0)</f>
        <v>0</v>
      </c>
    </row>
    <row r="144" spans="1:18" ht="9" customHeight="1" x14ac:dyDescent="0.35">
      <c r="A144" s="314"/>
      <c r="B144" s="58"/>
      <c r="C144" s="59"/>
      <c r="D144" s="73"/>
      <c r="E144" s="74"/>
      <c r="F144" s="338"/>
      <c r="G144" s="339"/>
      <c r="H144" s="68"/>
      <c r="I144" s="69"/>
      <c r="J144" s="69"/>
      <c r="K144" s="69"/>
      <c r="L144" s="68"/>
      <c r="M144" s="69"/>
      <c r="N144" s="68"/>
      <c r="O144" s="69"/>
      <c r="P144" s="68"/>
      <c r="Q144" s="340"/>
      <c r="R144" s="69"/>
    </row>
    <row r="145" spans="1:18" ht="14.45" x14ac:dyDescent="0.3">
      <c r="A145" s="314">
        <v>7</v>
      </c>
      <c r="B145" s="283" t="s">
        <v>23</v>
      </c>
      <c r="C145" s="282"/>
      <c r="D145" s="44" t="s">
        <v>46</v>
      </c>
      <c r="E145" s="45"/>
      <c r="F145" s="22"/>
      <c r="G145" s="46"/>
      <c r="H145" s="373">
        <v>0</v>
      </c>
      <c r="I145" s="325"/>
      <c r="J145" s="374">
        <f>$H145</f>
        <v>0</v>
      </c>
      <c r="K145" s="326"/>
      <c r="L145" s="375">
        <f>$H145</f>
        <v>0</v>
      </c>
      <c r="M145" s="326"/>
      <c r="N145" s="375">
        <f>$H145</f>
        <v>0</v>
      </c>
      <c r="O145" s="326"/>
      <c r="P145" s="375">
        <f>$H145</f>
        <v>0</v>
      </c>
      <c r="Q145" s="327"/>
      <c r="R145" s="328"/>
    </row>
    <row r="146" spans="1:18" ht="14.45" x14ac:dyDescent="0.3">
      <c r="A146" s="314"/>
      <c r="B146" s="21"/>
      <c r="C146" s="21"/>
      <c r="D146" s="44" t="s">
        <v>43</v>
      </c>
      <c r="E146" s="280">
        <v>0</v>
      </c>
      <c r="F146" s="329"/>
      <c r="G146" s="330"/>
      <c r="H146" s="331">
        <f>ROUND(IF(E146&gt;=$P$6,$P$6,E146),0)</f>
        <v>0</v>
      </c>
      <c r="I146" s="332"/>
      <c r="J146" s="331">
        <f>ROUND(IF((H146*$P$4)+H146&gt;=$P$6,$P$6,(H146*$P$4)+H146),0)</f>
        <v>0</v>
      </c>
      <c r="K146" s="333"/>
      <c r="L146" s="331">
        <f>ROUND(IF((J146*$P$4)+J146&gt;=$P$6,$P$6,(J146*$P$4)+J146),0)</f>
        <v>0</v>
      </c>
      <c r="M146" s="334"/>
      <c r="N146" s="331">
        <f>ROUND(IF((L146*$P$4)+L146&gt;=$P$6,$P$6,(L146*$P$4)+L146),0)</f>
        <v>0</v>
      </c>
      <c r="O146" s="334"/>
      <c r="P146" s="331">
        <f>ROUND(IF((N146*$P$4)+N146&gt;=$P$6,$P$6,(N146*$P$4)+N146),0)</f>
        <v>0</v>
      </c>
      <c r="Q146" s="327"/>
      <c r="R146" s="328"/>
    </row>
    <row r="147" spans="1:18" ht="14.45" x14ac:dyDescent="0.3">
      <c r="A147" s="314"/>
      <c r="B147" s="58"/>
      <c r="C147" s="59"/>
      <c r="D147" s="60" t="s">
        <v>44</v>
      </c>
      <c r="E147" s="61"/>
      <c r="F147" s="329"/>
      <c r="G147" s="330"/>
      <c r="H147" s="376">
        <f t="shared" ref="H147:P147" si="44">ROUND(H146*H145,0)</f>
        <v>0</v>
      </c>
      <c r="I147" s="335">
        <f t="shared" si="44"/>
        <v>0</v>
      </c>
      <c r="J147" s="376">
        <f t="shared" si="44"/>
        <v>0</v>
      </c>
      <c r="K147" s="335">
        <f t="shared" si="44"/>
        <v>0</v>
      </c>
      <c r="L147" s="376">
        <f t="shared" si="44"/>
        <v>0</v>
      </c>
      <c r="M147" s="335">
        <f t="shared" si="44"/>
        <v>0</v>
      </c>
      <c r="N147" s="376">
        <f t="shared" si="44"/>
        <v>0</v>
      </c>
      <c r="O147" s="335">
        <f t="shared" si="44"/>
        <v>0</v>
      </c>
      <c r="P147" s="379">
        <f t="shared" si="44"/>
        <v>0</v>
      </c>
      <c r="Q147" s="327"/>
      <c r="R147" s="328"/>
    </row>
    <row r="148" spans="1:18" ht="14.45" x14ac:dyDescent="0.3">
      <c r="A148" s="314"/>
      <c r="B148" s="58"/>
      <c r="C148" s="59"/>
      <c r="D148" s="63" t="s">
        <v>26</v>
      </c>
      <c r="E148" s="372">
        <v>0.23</v>
      </c>
      <c r="F148" s="329"/>
      <c r="G148" s="330"/>
      <c r="H148" s="377">
        <f>ROUND(H147*E148,0)</f>
        <v>0</v>
      </c>
      <c r="I148" s="336"/>
      <c r="J148" s="378">
        <f>ROUND(J147*E148,0)</f>
        <v>0</v>
      </c>
      <c r="K148" s="337"/>
      <c r="L148" s="378">
        <f>ROUND(L147*E148,0)</f>
        <v>0</v>
      </c>
      <c r="M148" s="337"/>
      <c r="N148" s="378">
        <f>ROUND(N147*E148,0)</f>
        <v>0</v>
      </c>
      <c r="O148" s="337"/>
      <c r="P148" s="378">
        <f>ROUND(P147*E148,0)</f>
        <v>0</v>
      </c>
      <c r="Q148" s="327"/>
      <c r="R148" s="328"/>
    </row>
    <row r="149" spans="1:18" ht="15.6" x14ac:dyDescent="0.35">
      <c r="A149" s="314"/>
      <c r="B149" s="58"/>
      <c r="C149" s="59"/>
      <c r="D149" s="500" t="s">
        <v>45</v>
      </c>
      <c r="E149" s="501"/>
      <c r="F149" s="338"/>
      <c r="G149" s="339"/>
      <c r="H149" s="68">
        <f t="shared" ref="H149:P149" si="45">ROUND(H147+H148,0)</f>
        <v>0</v>
      </c>
      <c r="I149" s="69">
        <f t="shared" si="45"/>
        <v>0</v>
      </c>
      <c r="J149" s="70">
        <f t="shared" si="45"/>
        <v>0</v>
      </c>
      <c r="K149" s="69">
        <f t="shared" si="45"/>
        <v>0</v>
      </c>
      <c r="L149" s="70">
        <f t="shared" si="45"/>
        <v>0</v>
      </c>
      <c r="M149" s="69">
        <f t="shared" si="45"/>
        <v>0</v>
      </c>
      <c r="N149" s="70">
        <f t="shared" si="45"/>
        <v>0</v>
      </c>
      <c r="O149" s="69">
        <f t="shared" si="45"/>
        <v>0</v>
      </c>
      <c r="P149" s="70">
        <f t="shared" si="45"/>
        <v>0</v>
      </c>
      <c r="Q149" s="340"/>
      <c r="R149" s="69">
        <f>ROUND(H149+J149+L149+N149+P149,0)</f>
        <v>0</v>
      </c>
    </row>
    <row r="150" spans="1:18" ht="9" customHeight="1" x14ac:dyDescent="0.3">
      <c r="A150" s="314"/>
      <c r="B150" s="43"/>
      <c r="C150" s="21"/>
      <c r="D150" s="21"/>
      <c r="E150" s="93"/>
      <c r="F150" s="22"/>
      <c r="G150" s="46"/>
      <c r="H150" s="357"/>
      <c r="I150" s="358"/>
      <c r="J150" s="357"/>
      <c r="K150" s="358"/>
      <c r="L150" s="357"/>
      <c r="M150" s="358"/>
      <c r="N150" s="357"/>
      <c r="O150" s="358"/>
      <c r="P150" s="357"/>
      <c r="Q150" s="327"/>
      <c r="R150" s="359"/>
    </row>
    <row r="151" spans="1:18" ht="14.45" x14ac:dyDescent="0.3">
      <c r="A151" s="314">
        <v>8</v>
      </c>
      <c r="B151" s="283" t="s">
        <v>23</v>
      </c>
      <c r="C151" s="282"/>
      <c r="D151" s="44" t="s">
        <v>46</v>
      </c>
      <c r="E151" s="45"/>
      <c r="F151" s="22"/>
      <c r="G151" s="46"/>
      <c r="H151" s="373">
        <v>0</v>
      </c>
      <c r="I151" s="325"/>
      <c r="J151" s="374">
        <f>$H151</f>
        <v>0</v>
      </c>
      <c r="K151" s="326"/>
      <c r="L151" s="375">
        <f>$H151</f>
        <v>0</v>
      </c>
      <c r="M151" s="326"/>
      <c r="N151" s="375">
        <f>$H151</f>
        <v>0</v>
      </c>
      <c r="O151" s="326"/>
      <c r="P151" s="375">
        <f>$H151</f>
        <v>0</v>
      </c>
      <c r="Q151" s="327"/>
      <c r="R151" s="328"/>
    </row>
    <row r="152" spans="1:18" ht="14.45" x14ac:dyDescent="0.3">
      <c r="A152" s="314"/>
      <c r="B152" s="21"/>
      <c r="C152" s="21"/>
      <c r="D152" s="44" t="s">
        <v>43</v>
      </c>
      <c r="E152" s="280">
        <v>0</v>
      </c>
      <c r="F152" s="329"/>
      <c r="G152" s="330"/>
      <c r="H152" s="331">
        <f>ROUND(IF(E152&gt;=$P$6,$P$6,E152),0)</f>
        <v>0</v>
      </c>
      <c r="I152" s="332"/>
      <c r="J152" s="331">
        <f>ROUND(IF((H152*$P$4)+H152&gt;=$P$6,$P$6,(H152*$P$4)+H152),0)</f>
        <v>0</v>
      </c>
      <c r="K152" s="333"/>
      <c r="L152" s="331">
        <f>ROUND(IF((J152*$P$4)+J152&gt;=$P$6,$P$6,(J152*$P$4)+J152),0)</f>
        <v>0</v>
      </c>
      <c r="M152" s="334"/>
      <c r="N152" s="331">
        <f>ROUND(IF((L152*$P$4)+L152&gt;=$P$6,$P$6,(L152*$P$4)+L152),0)</f>
        <v>0</v>
      </c>
      <c r="O152" s="334"/>
      <c r="P152" s="331">
        <f>ROUND(IF((N152*$P$4)+N152&gt;=$P$6,$P$6,(N152*$P$4)+N152),0)</f>
        <v>0</v>
      </c>
      <c r="Q152" s="327"/>
      <c r="R152" s="328"/>
    </row>
    <row r="153" spans="1:18" ht="14.45" x14ac:dyDescent="0.3">
      <c r="A153" s="314"/>
      <c r="B153" s="58"/>
      <c r="C153" s="59"/>
      <c r="D153" s="60" t="s">
        <v>44</v>
      </c>
      <c r="E153" s="61"/>
      <c r="F153" s="329"/>
      <c r="G153" s="330"/>
      <c r="H153" s="376">
        <f t="shared" ref="H153:P153" si="46">ROUND(H152*H151,0)</f>
        <v>0</v>
      </c>
      <c r="I153" s="335">
        <f t="shared" si="46"/>
        <v>0</v>
      </c>
      <c r="J153" s="376">
        <f t="shared" si="46"/>
        <v>0</v>
      </c>
      <c r="K153" s="335">
        <f t="shared" si="46"/>
        <v>0</v>
      </c>
      <c r="L153" s="376">
        <f t="shared" si="46"/>
        <v>0</v>
      </c>
      <c r="M153" s="335">
        <f t="shared" si="46"/>
        <v>0</v>
      </c>
      <c r="N153" s="376">
        <f t="shared" si="46"/>
        <v>0</v>
      </c>
      <c r="O153" s="335">
        <f t="shared" si="46"/>
        <v>0</v>
      </c>
      <c r="P153" s="379">
        <f t="shared" si="46"/>
        <v>0</v>
      </c>
      <c r="Q153" s="327"/>
      <c r="R153" s="328"/>
    </row>
    <row r="154" spans="1:18" ht="14.45" x14ac:dyDescent="0.3">
      <c r="A154" s="314"/>
      <c r="B154" s="58"/>
      <c r="C154" s="59"/>
      <c r="D154" s="63" t="s">
        <v>26</v>
      </c>
      <c r="E154" s="372">
        <v>0.23</v>
      </c>
      <c r="F154" s="329"/>
      <c r="G154" s="330"/>
      <c r="H154" s="377">
        <f>ROUND(H153*E154,0)</f>
        <v>0</v>
      </c>
      <c r="I154" s="336"/>
      <c r="J154" s="378">
        <f>ROUND(J153*E154,0)</f>
        <v>0</v>
      </c>
      <c r="K154" s="337"/>
      <c r="L154" s="378">
        <f>ROUND(L153*E154,0)</f>
        <v>0</v>
      </c>
      <c r="M154" s="337"/>
      <c r="N154" s="378">
        <f>ROUND(N153*E154,0)</f>
        <v>0</v>
      </c>
      <c r="O154" s="337"/>
      <c r="P154" s="378">
        <f>ROUND(P153*E154,0)</f>
        <v>0</v>
      </c>
      <c r="Q154" s="327"/>
      <c r="R154" s="328"/>
    </row>
    <row r="155" spans="1:18" ht="15.6" x14ac:dyDescent="0.35">
      <c r="A155" s="314"/>
      <c r="B155" s="58"/>
      <c r="C155" s="59"/>
      <c r="D155" s="500" t="s">
        <v>45</v>
      </c>
      <c r="E155" s="501"/>
      <c r="F155" s="338"/>
      <c r="G155" s="339"/>
      <c r="H155" s="68">
        <f t="shared" ref="H155:P155" si="47">ROUND(H153+H154,0)</f>
        <v>0</v>
      </c>
      <c r="I155" s="69">
        <f t="shared" si="47"/>
        <v>0</v>
      </c>
      <c r="J155" s="70">
        <f t="shared" si="47"/>
        <v>0</v>
      </c>
      <c r="K155" s="69">
        <f t="shared" si="47"/>
        <v>0</v>
      </c>
      <c r="L155" s="70">
        <f t="shared" si="47"/>
        <v>0</v>
      </c>
      <c r="M155" s="69">
        <f t="shared" si="47"/>
        <v>0</v>
      </c>
      <c r="N155" s="70">
        <f t="shared" si="47"/>
        <v>0</v>
      </c>
      <c r="O155" s="69">
        <f t="shared" si="47"/>
        <v>0</v>
      </c>
      <c r="P155" s="70">
        <f t="shared" si="47"/>
        <v>0</v>
      </c>
      <c r="Q155" s="340"/>
      <c r="R155" s="69">
        <f>ROUND(H155+J155+L155+N155+P155,0)</f>
        <v>0</v>
      </c>
    </row>
    <row r="156" spans="1:18" ht="9" customHeight="1" x14ac:dyDescent="0.35">
      <c r="A156" s="314"/>
      <c r="B156" s="58"/>
      <c r="C156" s="59"/>
      <c r="D156" s="73"/>
      <c r="E156" s="74"/>
      <c r="F156" s="338"/>
      <c r="G156" s="339"/>
      <c r="H156" s="68"/>
      <c r="I156" s="69"/>
      <c r="J156" s="69"/>
      <c r="K156" s="69"/>
      <c r="L156" s="68"/>
      <c r="M156" s="69"/>
      <c r="N156" s="68"/>
      <c r="O156" s="69"/>
      <c r="P156" s="68"/>
      <c r="Q156" s="340"/>
      <c r="R156" s="69"/>
    </row>
    <row r="157" spans="1:18" ht="14.45" x14ac:dyDescent="0.3">
      <c r="A157" s="314">
        <v>9</v>
      </c>
      <c r="B157" s="283" t="s">
        <v>23</v>
      </c>
      <c r="C157" s="282"/>
      <c r="D157" s="44" t="s">
        <v>46</v>
      </c>
      <c r="E157" s="45"/>
      <c r="F157" s="22"/>
      <c r="G157" s="46"/>
      <c r="H157" s="373">
        <v>0</v>
      </c>
      <c r="I157" s="325"/>
      <c r="J157" s="374">
        <f>$H157</f>
        <v>0</v>
      </c>
      <c r="K157" s="326"/>
      <c r="L157" s="375">
        <f>$H157</f>
        <v>0</v>
      </c>
      <c r="M157" s="326"/>
      <c r="N157" s="375">
        <f>$H157</f>
        <v>0</v>
      </c>
      <c r="O157" s="326"/>
      <c r="P157" s="375">
        <f>$H157</f>
        <v>0</v>
      </c>
      <c r="Q157" s="327"/>
      <c r="R157" s="328"/>
    </row>
    <row r="158" spans="1:18" ht="14.45" x14ac:dyDescent="0.3">
      <c r="A158" s="314"/>
      <c r="B158" s="21"/>
      <c r="C158" s="21"/>
      <c r="D158" s="44" t="s">
        <v>43</v>
      </c>
      <c r="E158" s="280">
        <v>0</v>
      </c>
      <c r="F158" s="329"/>
      <c r="G158" s="330"/>
      <c r="H158" s="331">
        <f>ROUND(IF(E158&gt;=$P$6,$P$6,E158),0)</f>
        <v>0</v>
      </c>
      <c r="I158" s="332"/>
      <c r="J158" s="331">
        <f>ROUND(IF((H158*$P$4)+H158&gt;=$P$6,$P$6,(H158*$P$4)+H158),0)</f>
        <v>0</v>
      </c>
      <c r="K158" s="333"/>
      <c r="L158" s="331">
        <f>ROUND(IF((J158*$P$4)+J158&gt;=$P$6,$P$6,(J158*$P$4)+J158),0)</f>
        <v>0</v>
      </c>
      <c r="M158" s="334"/>
      <c r="N158" s="331">
        <f>ROUND(IF((L158*$P$4)+L158&gt;=$P$6,$P$6,(L158*$P$4)+L158),0)</f>
        <v>0</v>
      </c>
      <c r="O158" s="334"/>
      <c r="P158" s="331">
        <f>ROUND(IF((N158*$P$4)+N158&gt;=$P$6,$P$6,(N158*$P$4)+N158),0)</f>
        <v>0</v>
      </c>
      <c r="Q158" s="327"/>
      <c r="R158" s="328"/>
    </row>
    <row r="159" spans="1:18" ht="14.45" x14ac:dyDescent="0.3">
      <c r="A159" s="314"/>
      <c r="B159" s="58"/>
      <c r="C159" s="59"/>
      <c r="D159" s="60" t="s">
        <v>44</v>
      </c>
      <c r="E159" s="61"/>
      <c r="F159" s="329"/>
      <c r="G159" s="330"/>
      <c r="H159" s="376">
        <f t="shared" ref="H159:P159" si="48">ROUND(H158*H157,0)</f>
        <v>0</v>
      </c>
      <c r="I159" s="335">
        <f t="shared" si="48"/>
        <v>0</v>
      </c>
      <c r="J159" s="376">
        <f t="shared" si="48"/>
        <v>0</v>
      </c>
      <c r="K159" s="335">
        <f t="shared" si="48"/>
        <v>0</v>
      </c>
      <c r="L159" s="376">
        <f t="shared" si="48"/>
        <v>0</v>
      </c>
      <c r="M159" s="335">
        <f t="shared" si="48"/>
        <v>0</v>
      </c>
      <c r="N159" s="376">
        <f t="shared" si="48"/>
        <v>0</v>
      </c>
      <c r="O159" s="335">
        <f t="shared" si="48"/>
        <v>0</v>
      </c>
      <c r="P159" s="379">
        <f t="shared" si="48"/>
        <v>0</v>
      </c>
      <c r="Q159" s="327"/>
      <c r="R159" s="328"/>
    </row>
    <row r="160" spans="1:18" ht="14.45" x14ac:dyDescent="0.3">
      <c r="A160" s="314"/>
      <c r="B160" s="58"/>
      <c r="C160" s="59"/>
      <c r="D160" s="63" t="s">
        <v>26</v>
      </c>
      <c r="E160" s="372">
        <v>0.23</v>
      </c>
      <c r="F160" s="329"/>
      <c r="G160" s="330"/>
      <c r="H160" s="377">
        <f>ROUND(H159*E160,0)</f>
        <v>0</v>
      </c>
      <c r="I160" s="336"/>
      <c r="J160" s="378">
        <f>ROUND(J159*E160,0)</f>
        <v>0</v>
      </c>
      <c r="K160" s="337"/>
      <c r="L160" s="378">
        <f>ROUND(L159*E160,0)</f>
        <v>0</v>
      </c>
      <c r="M160" s="337"/>
      <c r="N160" s="378">
        <f>ROUND(N159*E160,0)</f>
        <v>0</v>
      </c>
      <c r="O160" s="337"/>
      <c r="P160" s="378">
        <f>ROUND(P159*E160,0)</f>
        <v>0</v>
      </c>
      <c r="Q160" s="327"/>
      <c r="R160" s="328"/>
    </row>
    <row r="161" spans="1:18" ht="15.6" x14ac:dyDescent="0.35">
      <c r="A161" s="314"/>
      <c r="B161" s="58"/>
      <c r="C161" s="59"/>
      <c r="D161" s="500" t="s">
        <v>45</v>
      </c>
      <c r="E161" s="501"/>
      <c r="F161" s="338"/>
      <c r="G161" s="339"/>
      <c r="H161" s="68">
        <f t="shared" ref="H161:P161" si="49">ROUND(H159+H160,0)</f>
        <v>0</v>
      </c>
      <c r="I161" s="69">
        <f t="shared" si="49"/>
        <v>0</v>
      </c>
      <c r="J161" s="70">
        <f t="shared" si="49"/>
        <v>0</v>
      </c>
      <c r="K161" s="69">
        <f t="shared" si="49"/>
        <v>0</v>
      </c>
      <c r="L161" s="70">
        <f t="shared" si="49"/>
        <v>0</v>
      </c>
      <c r="M161" s="69">
        <f t="shared" si="49"/>
        <v>0</v>
      </c>
      <c r="N161" s="70">
        <f t="shared" si="49"/>
        <v>0</v>
      </c>
      <c r="O161" s="69">
        <f t="shared" si="49"/>
        <v>0</v>
      </c>
      <c r="P161" s="70">
        <f t="shared" si="49"/>
        <v>0</v>
      </c>
      <c r="Q161" s="340"/>
      <c r="R161" s="69">
        <f>ROUND(H161+J161+L161+N161+P161,0)</f>
        <v>0</v>
      </c>
    </row>
    <row r="162" spans="1:18" ht="9" customHeight="1" x14ac:dyDescent="0.35">
      <c r="A162" s="314"/>
      <c r="B162" s="58"/>
      <c r="C162" s="59"/>
      <c r="D162" s="73"/>
      <c r="E162" s="74"/>
      <c r="F162" s="338"/>
      <c r="G162" s="339"/>
      <c r="H162" s="68"/>
      <c r="I162" s="69"/>
      <c r="J162" s="68"/>
      <c r="K162" s="69"/>
      <c r="L162" s="68"/>
      <c r="M162" s="69"/>
      <c r="N162" s="68"/>
      <c r="O162" s="69"/>
      <c r="P162" s="68"/>
      <c r="Q162" s="340"/>
      <c r="R162" s="69"/>
    </row>
    <row r="163" spans="1:18" ht="14.45" x14ac:dyDescent="0.3">
      <c r="A163" s="314">
        <v>10</v>
      </c>
      <c r="B163" s="283" t="s">
        <v>23</v>
      </c>
      <c r="C163" s="282"/>
      <c r="D163" s="44" t="s">
        <v>46</v>
      </c>
      <c r="E163" s="45"/>
      <c r="F163" s="22"/>
      <c r="G163" s="46"/>
      <c r="H163" s="373">
        <v>0</v>
      </c>
      <c r="I163" s="325"/>
      <c r="J163" s="374">
        <f>$H163</f>
        <v>0</v>
      </c>
      <c r="K163" s="326"/>
      <c r="L163" s="375">
        <f>$H163</f>
        <v>0</v>
      </c>
      <c r="M163" s="326"/>
      <c r="N163" s="375">
        <f>$H163</f>
        <v>0</v>
      </c>
      <c r="O163" s="326"/>
      <c r="P163" s="375">
        <f>$H163</f>
        <v>0</v>
      </c>
      <c r="Q163" s="327"/>
      <c r="R163" s="328"/>
    </row>
    <row r="164" spans="1:18" ht="14.45" x14ac:dyDescent="0.3">
      <c r="A164" s="314"/>
      <c r="B164" s="21"/>
      <c r="C164" s="21"/>
      <c r="D164" s="44" t="s">
        <v>43</v>
      </c>
      <c r="E164" s="280">
        <v>0</v>
      </c>
      <c r="F164" s="329"/>
      <c r="G164" s="330"/>
      <c r="H164" s="331">
        <f>ROUND(IF(E164&gt;=$P$6,$P$6,E164),0)</f>
        <v>0</v>
      </c>
      <c r="I164" s="332"/>
      <c r="J164" s="331">
        <f>ROUND(IF((H164*$P$4)+H164&gt;=$P$6,$P$6,(H164*$P$4)+H164),0)</f>
        <v>0</v>
      </c>
      <c r="K164" s="333"/>
      <c r="L164" s="331">
        <f>ROUND(IF((J164*$P$4)+J164&gt;=$P$6,$P$6,(J164*$P$4)+J164),0)</f>
        <v>0</v>
      </c>
      <c r="M164" s="334"/>
      <c r="N164" s="331">
        <f>ROUND(IF((L164*$P$4)+L164&gt;=$P$6,$P$6,(L164*$P$4)+L164),0)</f>
        <v>0</v>
      </c>
      <c r="O164" s="334"/>
      <c r="P164" s="331">
        <f>ROUND(IF((N164*$P$4)+N164&gt;=$P$6,$P$6,(N164*$P$4)+N164),0)</f>
        <v>0</v>
      </c>
      <c r="Q164" s="327"/>
      <c r="R164" s="328"/>
    </row>
    <row r="165" spans="1:18" ht="14.45" x14ac:dyDescent="0.3">
      <c r="A165" s="314"/>
      <c r="B165" s="58"/>
      <c r="C165" s="59"/>
      <c r="D165" s="60" t="s">
        <v>44</v>
      </c>
      <c r="E165" s="61"/>
      <c r="F165" s="329"/>
      <c r="G165" s="330"/>
      <c r="H165" s="376">
        <f t="shared" ref="H165:P165" si="50">ROUND(H164*H163,0)</f>
        <v>0</v>
      </c>
      <c r="I165" s="335">
        <f t="shared" si="50"/>
        <v>0</v>
      </c>
      <c r="J165" s="376">
        <f t="shared" si="50"/>
        <v>0</v>
      </c>
      <c r="K165" s="335">
        <f t="shared" si="50"/>
        <v>0</v>
      </c>
      <c r="L165" s="376">
        <f t="shared" si="50"/>
        <v>0</v>
      </c>
      <c r="M165" s="335">
        <f t="shared" si="50"/>
        <v>0</v>
      </c>
      <c r="N165" s="376">
        <f t="shared" si="50"/>
        <v>0</v>
      </c>
      <c r="O165" s="335">
        <f t="shared" si="50"/>
        <v>0</v>
      </c>
      <c r="P165" s="379">
        <f t="shared" si="50"/>
        <v>0</v>
      </c>
      <c r="Q165" s="327"/>
      <c r="R165" s="328"/>
    </row>
    <row r="166" spans="1:18" ht="14.45" x14ac:dyDescent="0.3">
      <c r="A166" s="314"/>
      <c r="B166" s="58"/>
      <c r="C166" s="59"/>
      <c r="D166" s="63" t="s">
        <v>26</v>
      </c>
      <c r="E166" s="372">
        <v>0.23</v>
      </c>
      <c r="F166" s="329"/>
      <c r="G166" s="330"/>
      <c r="H166" s="377">
        <f>ROUND(H165*E166,0)</f>
        <v>0</v>
      </c>
      <c r="I166" s="336"/>
      <c r="J166" s="378">
        <f>ROUND(J165*E166,0)</f>
        <v>0</v>
      </c>
      <c r="K166" s="337"/>
      <c r="L166" s="378">
        <f>ROUND(L165*E166,0)</f>
        <v>0</v>
      </c>
      <c r="M166" s="337"/>
      <c r="N166" s="378">
        <f>ROUND(N165*E166,0)</f>
        <v>0</v>
      </c>
      <c r="O166" s="337"/>
      <c r="P166" s="378">
        <f>ROUND(P165*E166,0)</f>
        <v>0</v>
      </c>
      <c r="Q166" s="327"/>
      <c r="R166" s="328"/>
    </row>
    <row r="167" spans="1:18" ht="15.6" x14ac:dyDescent="0.35">
      <c r="A167" s="314"/>
      <c r="B167" s="58"/>
      <c r="C167" s="59"/>
      <c r="D167" s="500" t="s">
        <v>45</v>
      </c>
      <c r="E167" s="501"/>
      <c r="F167" s="338"/>
      <c r="G167" s="339"/>
      <c r="H167" s="68">
        <f t="shared" ref="H167:P167" si="51">ROUND(H165+H166,0)</f>
        <v>0</v>
      </c>
      <c r="I167" s="69">
        <f t="shared" si="51"/>
        <v>0</v>
      </c>
      <c r="J167" s="70">
        <f t="shared" si="51"/>
        <v>0</v>
      </c>
      <c r="K167" s="69">
        <f t="shared" si="51"/>
        <v>0</v>
      </c>
      <c r="L167" s="70">
        <f t="shared" si="51"/>
        <v>0</v>
      </c>
      <c r="M167" s="69">
        <f t="shared" si="51"/>
        <v>0</v>
      </c>
      <c r="N167" s="70">
        <f t="shared" si="51"/>
        <v>0</v>
      </c>
      <c r="O167" s="69">
        <f t="shared" si="51"/>
        <v>0</v>
      </c>
      <c r="P167" s="70">
        <f t="shared" si="51"/>
        <v>0</v>
      </c>
      <c r="Q167" s="340"/>
      <c r="R167" s="69">
        <f>ROUND(H167+J167+L167+N167+P167,0)</f>
        <v>0</v>
      </c>
    </row>
    <row r="168" spans="1:18" ht="9" customHeight="1" x14ac:dyDescent="0.3">
      <c r="A168" s="314"/>
      <c r="B168" s="43"/>
      <c r="C168" s="21"/>
      <c r="D168" s="21"/>
      <c r="E168" s="93"/>
      <c r="F168" s="22"/>
      <c r="G168" s="46"/>
      <c r="H168" s="357"/>
      <c r="I168" s="358"/>
      <c r="J168" s="357"/>
      <c r="K168" s="358"/>
      <c r="L168" s="357"/>
      <c r="M168" s="358"/>
      <c r="N168" s="357"/>
      <c r="O168" s="358"/>
      <c r="P168" s="357"/>
      <c r="Q168" s="327"/>
      <c r="R168" s="359"/>
    </row>
    <row r="169" spans="1:18" ht="14.45" x14ac:dyDescent="0.3">
      <c r="A169" s="314">
        <v>11</v>
      </c>
      <c r="B169" s="283" t="s">
        <v>23</v>
      </c>
      <c r="C169" s="282"/>
      <c r="D169" s="44" t="s">
        <v>46</v>
      </c>
      <c r="E169" s="45"/>
      <c r="F169" s="22"/>
      <c r="G169" s="46"/>
      <c r="H169" s="373">
        <v>0</v>
      </c>
      <c r="I169" s="325"/>
      <c r="J169" s="374">
        <f>$H169</f>
        <v>0</v>
      </c>
      <c r="K169" s="326"/>
      <c r="L169" s="375">
        <f>$H169</f>
        <v>0</v>
      </c>
      <c r="M169" s="326"/>
      <c r="N169" s="375">
        <f>$H169</f>
        <v>0</v>
      </c>
      <c r="O169" s="326"/>
      <c r="P169" s="375">
        <f>$H169</f>
        <v>0</v>
      </c>
      <c r="Q169" s="327"/>
      <c r="R169" s="328"/>
    </row>
    <row r="170" spans="1:18" ht="14.45" x14ac:dyDescent="0.3">
      <c r="A170" s="314"/>
      <c r="B170" s="21"/>
      <c r="C170" s="21"/>
      <c r="D170" s="44" t="s">
        <v>43</v>
      </c>
      <c r="E170" s="280">
        <v>0</v>
      </c>
      <c r="F170" s="329"/>
      <c r="G170" s="330"/>
      <c r="H170" s="331">
        <f>ROUND(IF(E170&gt;=$P$6,$P$6,E170),0)</f>
        <v>0</v>
      </c>
      <c r="I170" s="332"/>
      <c r="J170" s="331">
        <f>ROUND(IF((H170*$P$4)+H170&gt;=$P$6,$P$6,(H170*$P$4)+H170),0)</f>
        <v>0</v>
      </c>
      <c r="K170" s="333"/>
      <c r="L170" s="331">
        <f>ROUND(IF((J170*$P$4)+J170&gt;=$P$6,$P$6,(J170*$P$4)+J170),0)</f>
        <v>0</v>
      </c>
      <c r="M170" s="334"/>
      <c r="N170" s="331">
        <f>ROUND(IF((L170*$P$4)+L170&gt;=$P$6,$P$6,(L170*$P$4)+L170),0)</f>
        <v>0</v>
      </c>
      <c r="O170" s="334"/>
      <c r="P170" s="331">
        <f>ROUND(IF((N170*$P$4)+N170&gt;=$P$6,$P$6,(N170*$P$4)+N170),0)</f>
        <v>0</v>
      </c>
      <c r="Q170" s="327"/>
      <c r="R170" s="328"/>
    </row>
    <row r="171" spans="1:18" ht="14.45" x14ac:dyDescent="0.3">
      <c r="A171" s="314"/>
      <c r="B171" s="58"/>
      <c r="C171" s="59"/>
      <c r="D171" s="60" t="s">
        <v>44</v>
      </c>
      <c r="E171" s="61"/>
      <c r="F171" s="329"/>
      <c r="G171" s="330"/>
      <c r="H171" s="376">
        <f t="shared" ref="H171:P171" si="52">ROUND(H170*H169,0)</f>
        <v>0</v>
      </c>
      <c r="I171" s="335">
        <f t="shared" si="52"/>
        <v>0</v>
      </c>
      <c r="J171" s="376">
        <f t="shared" si="52"/>
        <v>0</v>
      </c>
      <c r="K171" s="335">
        <f t="shared" si="52"/>
        <v>0</v>
      </c>
      <c r="L171" s="376">
        <f t="shared" si="52"/>
        <v>0</v>
      </c>
      <c r="M171" s="335">
        <f t="shared" si="52"/>
        <v>0</v>
      </c>
      <c r="N171" s="376">
        <f t="shared" si="52"/>
        <v>0</v>
      </c>
      <c r="O171" s="335">
        <f t="shared" si="52"/>
        <v>0</v>
      </c>
      <c r="P171" s="379">
        <f t="shared" si="52"/>
        <v>0</v>
      </c>
      <c r="Q171" s="327"/>
      <c r="R171" s="328"/>
    </row>
    <row r="172" spans="1:18" ht="14.45" x14ac:dyDescent="0.3">
      <c r="A172" s="314"/>
      <c r="B172" s="58"/>
      <c r="C172" s="59"/>
      <c r="D172" s="63" t="s">
        <v>26</v>
      </c>
      <c r="E172" s="372">
        <v>0.23</v>
      </c>
      <c r="F172" s="329"/>
      <c r="G172" s="330"/>
      <c r="H172" s="377">
        <f>ROUND(H171*E172,0)</f>
        <v>0</v>
      </c>
      <c r="I172" s="336"/>
      <c r="J172" s="378">
        <f>ROUND(J171*E172,0)</f>
        <v>0</v>
      </c>
      <c r="K172" s="337"/>
      <c r="L172" s="378">
        <f>ROUND(L171*E172,0)</f>
        <v>0</v>
      </c>
      <c r="M172" s="337"/>
      <c r="N172" s="378">
        <f>ROUND(N171*E172,0)</f>
        <v>0</v>
      </c>
      <c r="O172" s="337"/>
      <c r="P172" s="378">
        <f>ROUND(P171*E172,0)</f>
        <v>0</v>
      </c>
      <c r="Q172" s="327"/>
      <c r="R172" s="328"/>
    </row>
    <row r="173" spans="1:18" ht="15.6" x14ac:dyDescent="0.35">
      <c r="A173" s="314"/>
      <c r="B173" s="58"/>
      <c r="C173" s="59"/>
      <c r="D173" s="500" t="s">
        <v>45</v>
      </c>
      <c r="E173" s="501"/>
      <c r="F173" s="338"/>
      <c r="G173" s="339"/>
      <c r="H173" s="68">
        <f t="shared" ref="H173:P173" si="53">ROUND(H171+H172,0)</f>
        <v>0</v>
      </c>
      <c r="I173" s="69">
        <f t="shared" si="53"/>
        <v>0</v>
      </c>
      <c r="J173" s="70">
        <f t="shared" si="53"/>
        <v>0</v>
      </c>
      <c r="K173" s="69">
        <f t="shared" si="53"/>
        <v>0</v>
      </c>
      <c r="L173" s="70">
        <f t="shared" si="53"/>
        <v>0</v>
      </c>
      <c r="M173" s="69">
        <f t="shared" si="53"/>
        <v>0</v>
      </c>
      <c r="N173" s="70">
        <f t="shared" si="53"/>
        <v>0</v>
      </c>
      <c r="O173" s="69">
        <f t="shared" si="53"/>
        <v>0</v>
      </c>
      <c r="P173" s="70">
        <f t="shared" si="53"/>
        <v>0</v>
      </c>
      <c r="Q173" s="340"/>
      <c r="R173" s="69">
        <f>ROUND(H173+J173+L173+N173+P173,0)</f>
        <v>0</v>
      </c>
    </row>
    <row r="174" spans="1:18" ht="9" customHeight="1" x14ac:dyDescent="0.35">
      <c r="A174" s="314"/>
      <c r="B174" s="58"/>
      <c r="C174" s="59"/>
      <c r="D174" s="73"/>
      <c r="E174" s="74"/>
      <c r="F174" s="338"/>
      <c r="G174" s="339"/>
      <c r="H174" s="68"/>
      <c r="I174" s="69"/>
      <c r="J174" s="69"/>
      <c r="K174" s="69"/>
      <c r="L174" s="68"/>
      <c r="M174" s="69"/>
      <c r="N174" s="68"/>
      <c r="O174" s="69"/>
      <c r="P174" s="68"/>
      <c r="Q174" s="340"/>
      <c r="R174" s="69"/>
    </row>
    <row r="175" spans="1:18" ht="14.45" x14ac:dyDescent="0.3">
      <c r="A175" s="314">
        <v>12</v>
      </c>
      <c r="B175" s="283" t="s">
        <v>23</v>
      </c>
      <c r="C175" s="282"/>
      <c r="D175" s="44" t="s">
        <v>46</v>
      </c>
      <c r="E175" s="45"/>
      <c r="F175" s="22"/>
      <c r="G175" s="46"/>
      <c r="H175" s="373">
        <v>0</v>
      </c>
      <c r="I175" s="325"/>
      <c r="J175" s="374">
        <f>$H175</f>
        <v>0</v>
      </c>
      <c r="K175" s="326"/>
      <c r="L175" s="375">
        <f>$H175</f>
        <v>0</v>
      </c>
      <c r="M175" s="326"/>
      <c r="N175" s="375">
        <f>$H175</f>
        <v>0</v>
      </c>
      <c r="O175" s="326"/>
      <c r="P175" s="375">
        <f>$H175</f>
        <v>0</v>
      </c>
      <c r="Q175" s="327"/>
      <c r="R175" s="328"/>
    </row>
    <row r="176" spans="1:18" ht="14.45" x14ac:dyDescent="0.3">
      <c r="A176" s="314"/>
      <c r="B176" s="21"/>
      <c r="C176" s="21"/>
      <c r="D176" s="44" t="s">
        <v>43</v>
      </c>
      <c r="E176" s="280">
        <v>0</v>
      </c>
      <c r="F176" s="329"/>
      <c r="G176" s="330"/>
      <c r="H176" s="331">
        <f>ROUND(IF(E176&gt;=$P$6,$P$6,E176),0)</f>
        <v>0</v>
      </c>
      <c r="I176" s="332"/>
      <c r="J176" s="331">
        <f>ROUND(IF((H176*$P$4)+H176&gt;=$P$6,$P$6,(H176*$P$4)+H176),0)</f>
        <v>0</v>
      </c>
      <c r="K176" s="333"/>
      <c r="L176" s="331">
        <f>ROUND(IF((J176*$P$4)+J176&gt;=$P$6,$P$6,(J176*$P$4)+J176),0)</f>
        <v>0</v>
      </c>
      <c r="M176" s="334"/>
      <c r="N176" s="331">
        <f>ROUND(IF((L176*$P$4)+L176&gt;=$P$6,$P$6,(L176*$P$4)+L176),0)</f>
        <v>0</v>
      </c>
      <c r="O176" s="334"/>
      <c r="P176" s="331">
        <f>ROUND(IF((N176*$P$4)+N176&gt;=$P$6,$P$6,(N176*$P$4)+N176),0)</f>
        <v>0</v>
      </c>
      <c r="Q176" s="327"/>
      <c r="R176" s="328"/>
    </row>
    <row r="177" spans="1:18" ht="14.45" x14ac:dyDescent="0.3">
      <c r="A177" s="314"/>
      <c r="B177" s="58"/>
      <c r="C177" s="59"/>
      <c r="D177" s="60" t="s">
        <v>44</v>
      </c>
      <c r="E177" s="61"/>
      <c r="F177" s="329"/>
      <c r="G177" s="330"/>
      <c r="H177" s="376">
        <f t="shared" ref="H177:P177" si="54">ROUND(H176*H175,0)</f>
        <v>0</v>
      </c>
      <c r="I177" s="335">
        <f t="shared" si="54"/>
        <v>0</v>
      </c>
      <c r="J177" s="376">
        <f t="shared" si="54"/>
        <v>0</v>
      </c>
      <c r="K177" s="335">
        <f t="shared" si="54"/>
        <v>0</v>
      </c>
      <c r="L177" s="376">
        <f t="shared" si="54"/>
        <v>0</v>
      </c>
      <c r="M177" s="335">
        <f t="shared" si="54"/>
        <v>0</v>
      </c>
      <c r="N177" s="376">
        <f t="shared" si="54"/>
        <v>0</v>
      </c>
      <c r="O177" s="335">
        <f t="shared" si="54"/>
        <v>0</v>
      </c>
      <c r="P177" s="379">
        <f t="shared" si="54"/>
        <v>0</v>
      </c>
      <c r="Q177" s="327"/>
      <c r="R177" s="328"/>
    </row>
    <row r="178" spans="1:18" ht="14.45" x14ac:dyDescent="0.3">
      <c r="A178" s="314"/>
      <c r="B178" s="58"/>
      <c r="C178" s="59"/>
      <c r="D178" s="63" t="s">
        <v>26</v>
      </c>
      <c r="E178" s="372">
        <v>0.23</v>
      </c>
      <c r="F178" s="329"/>
      <c r="G178" s="330"/>
      <c r="H178" s="377">
        <f>ROUND(H177*E178,0)</f>
        <v>0</v>
      </c>
      <c r="I178" s="336"/>
      <c r="J178" s="378">
        <f>ROUND(J177*E178,0)</f>
        <v>0</v>
      </c>
      <c r="K178" s="337"/>
      <c r="L178" s="378">
        <f>ROUND(L177*E178,0)</f>
        <v>0</v>
      </c>
      <c r="M178" s="337"/>
      <c r="N178" s="378">
        <f>ROUND(N177*E178,0)</f>
        <v>0</v>
      </c>
      <c r="O178" s="337"/>
      <c r="P178" s="378">
        <f>ROUND(P177*E178,0)</f>
        <v>0</v>
      </c>
      <c r="Q178" s="327"/>
      <c r="R178" s="328"/>
    </row>
    <row r="179" spans="1:18" ht="15.6" x14ac:dyDescent="0.35">
      <c r="A179" s="314"/>
      <c r="B179" s="58"/>
      <c r="C179" s="59"/>
      <c r="D179" s="500" t="s">
        <v>45</v>
      </c>
      <c r="E179" s="501"/>
      <c r="F179" s="338"/>
      <c r="G179" s="339"/>
      <c r="H179" s="68">
        <f t="shared" ref="H179:P179" si="55">ROUND(H177+H178,0)</f>
        <v>0</v>
      </c>
      <c r="I179" s="69">
        <f t="shared" si="55"/>
        <v>0</v>
      </c>
      <c r="J179" s="70">
        <f t="shared" si="55"/>
        <v>0</v>
      </c>
      <c r="K179" s="69">
        <f t="shared" si="55"/>
        <v>0</v>
      </c>
      <c r="L179" s="70">
        <f t="shared" si="55"/>
        <v>0</v>
      </c>
      <c r="M179" s="69">
        <f t="shared" si="55"/>
        <v>0</v>
      </c>
      <c r="N179" s="70">
        <f t="shared" si="55"/>
        <v>0</v>
      </c>
      <c r="O179" s="69">
        <f t="shared" si="55"/>
        <v>0</v>
      </c>
      <c r="P179" s="70">
        <f t="shared" si="55"/>
        <v>0</v>
      </c>
      <c r="Q179" s="340"/>
      <c r="R179" s="69">
        <f>ROUND(H179+J179+L179+N179+P179,0)</f>
        <v>0</v>
      </c>
    </row>
    <row r="180" spans="1:18" ht="9" customHeight="1" x14ac:dyDescent="0.35">
      <c r="A180" s="314"/>
      <c r="B180" s="58"/>
      <c r="C180" s="59"/>
      <c r="D180" s="73"/>
      <c r="E180" s="74"/>
      <c r="F180" s="338"/>
      <c r="G180" s="339"/>
      <c r="H180" s="68"/>
      <c r="I180" s="69"/>
      <c r="J180" s="69"/>
      <c r="K180" s="69"/>
      <c r="L180" s="68"/>
      <c r="M180" s="69"/>
      <c r="N180" s="68"/>
      <c r="O180" s="69"/>
      <c r="P180" s="68"/>
      <c r="Q180" s="340"/>
      <c r="R180" s="69"/>
    </row>
    <row r="181" spans="1:18" ht="14.45" x14ac:dyDescent="0.3">
      <c r="A181" s="314">
        <v>13</v>
      </c>
      <c r="B181" s="283" t="s">
        <v>23</v>
      </c>
      <c r="C181" s="282"/>
      <c r="D181" s="44" t="s">
        <v>46</v>
      </c>
      <c r="E181" s="45"/>
      <c r="F181" s="22"/>
      <c r="G181" s="46"/>
      <c r="H181" s="373">
        <v>0</v>
      </c>
      <c r="I181" s="325"/>
      <c r="J181" s="374">
        <f>$H181</f>
        <v>0</v>
      </c>
      <c r="K181" s="326"/>
      <c r="L181" s="375">
        <f>$H181</f>
        <v>0</v>
      </c>
      <c r="M181" s="326"/>
      <c r="N181" s="375">
        <f>$H181</f>
        <v>0</v>
      </c>
      <c r="O181" s="326"/>
      <c r="P181" s="375">
        <f>$H181</f>
        <v>0</v>
      </c>
      <c r="Q181" s="327"/>
      <c r="R181" s="328"/>
    </row>
    <row r="182" spans="1:18" ht="14.45" x14ac:dyDescent="0.3">
      <c r="A182" s="314"/>
      <c r="B182" s="21"/>
      <c r="C182" s="21"/>
      <c r="D182" s="44" t="s">
        <v>43</v>
      </c>
      <c r="E182" s="280">
        <v>0</v>
      </c>
      <c r="F182" s="329"/>
      <c r="G182" s="330"/>
      <c r="H182" s="331">
        <f>ROUND(IF(E182&gt;=$P$6,$P$6,E182),0)</f>
        <v>0</v>
      </c>
      <c r="I182" s="332"/>
      <c r="J182" s="331">
        <f>ROUND(IF((H182*$P$4)+H182&gt;=$P$6,$P$6,(H182*$P$4)+H182),0)</f>
        <v>0</v>
      </c>
      <c r="K182" s="333"/>
      <c r="L182" s="331">
        <f>ROUND(IF((J182*$P$4)+J182&gt;=$P$6,$P$6,(J182*$P$4)+J182),0)</f>
        <v>0</v>
      </c>
      <c r="M182" s="334"/>
      <c r="N182" s="331">
        <f>ROUND(IF((L182*$P$4)+L182&gt;=$P$6,$P$6,(L182*$P$4)+L182),0)</f>
        <v>0</v>
      </c>
      <c r="O182" s="334"/>
      <c r="P182" s="331">
        <f>ROUND(IF((N182*$P$4)+N182&gt;=$P$6,$P$6,(N182*$P$4)+N182),0)</f>
        <v>0</v>
      </c>
      <c r="Q182" s="327"/>
      <c r="R182" s="328"/>
    </row>
    <row r="183" spans="1:18" ht="14.45" x14ac:dyDescent="0.3">
      <c r="A183" s="314"/>
      <c r="B183" s="58"/>
      <c r="C183" s="59"/>
      <c r="D183" s="60" t="s">
        <v>44</v>
      </c>
      <c r="E183" s="61"/>
      <c r="F183" s="329"/>
      <c r="G183" s="330"/>
      <c r="H183" s="376">
        <f t="shared" ref="H183:P183" si="56">ROUND(H182*H181,0)</f>
        <v>0</v>
      </c>
      <c r="I183" s="335">
        <f t="shared" si="56"/>
        <v>0</v>
      </c>
      <c r="J183" s="376">
        <f t="shared" si="56"/>
        <v>0</v>
      </c>
      <c r="K183" s="335">
        <f t="shared" si="56"/>
        <v>0</v>
      </c>
      <c r="L183" s="376">
        <f t="shared" si="56"/>
        <v>0</v>
      </c>
      <c r="M183" s="335">
        <f t="shared" si="56"/>
        <v>0</v>
      </c>
      <c r="N183" s="376">
        <f t="shared" si="56"/>
        <v>0</v>
      </c>
      <c r="O183" s="335">
        <f t="shared" si="56"/>
        <v>0</v>
      </c>
      <c r="P183" s="379">
        <f t="shared" si="56"/>
        <v>0</v>
      </c>
      <c r="Q183" s="327"/>
      <c r="R183" s="328"/>
    </row>
    <row r="184" spans="1:18" ht="14.45" x14ac:dyDescent="0.3">
      <c r="A184" s="314"/>
      <c r="B184" s="58"/>
      <c r="C184" s="59"/>
      <c r="D184" s="63" t="s">
        <v>26</v>
      </c>
      <c r="E184" s="372">
        <v>0.23</v>
      </c>
      <c r="F184" s="329"/>
      <c r="G184" s="330"/>
      <c r="H184" s="377">
        <f>ROUND(H183*E184,0)</f>
        <v>0</v>
      </c>
      <c r="I184" s="336"/>
      <c r="J184" s="378">
        <f>ROUND(J183*E184,0)</f>
        <v>0</v>
      </c>
      <c r="K184" s="337"/>
      <c r="L184" s="378">
        <f>ROUND(L183*E184,0)</f>
        <v>0</v>
      </c>
      <c r="M184" s="337"/>
      <c r="N184" s="378">
        <f>ROUND(N183*E184,0)</f>
        <v>0</v>
      </c>
      <c r="O184" s="337"/>
      <c r="P184" s="378">
        <f>ROUND(P183*E184,0)</f>
        <v>0</v>
      </c>
      <c r="Q184" s="327"/>
      <c r="R184" s="328"/>
    </row>
    <row r="185" spans="1:18" ht="15.6" x14ac:dyDescent="0.35">
      <c r="A185" s="314"/>
      <c r="B185" s="58"/>
      <c r="C185" s="59"/>
      <c r="D185" s="500" t="s">
        <v>45</v>
      </c>
      <c r="E185" s="501"/>
      <c r="F185" s="338"/>
      <c r="G185" s="339"/>
      <c r="H185" s="68">
        <f t="shared" ref="H185:P185" si="57">ROUND(H183+H184,0)</f>
        <v>0</v>
      </c>
      <c r="I185" s="69">
        <f t="shared" si="57"/>
        <v>0</v>
      </c>
      <c r="J185" s="70">
        <f t="shared" si="57"/>
        <v>0</v>
      </c>
      <c r="K185" s="69">
        <f t="shared" si="57"/>
        <v>0</v>
      </c>
      <c r="L185" s="70">
        <f t="shared" si="57"/>
        <v>0</v>
      </c>
      <c r="M185" s="69">
        <f t="shared" si="57"/>
        <v>0</v>
      </c>
      <c r="N185" s="70">
        <f t="shared" si="57"/>
        <v>0</v>
      </c>
      <c r="O185" s="69">
        <f t="shared" si="57"/>
        <v>0</v>
      </c>
      <c r="P185" s="70">
        <f t="shared" si="57"/>
        <v>0</v>
      </c>
      <c r="Q185" s="340"/>
      <c r="R185" s="69">
        <f>ROUND(H185+J185+L185+N185+P185,0)</f>
        <v>0</v>
      </c>
    </row>
    <row r="186" spans="1:18" ht="9" customHeight="1" x14ac:dyDescent="0.3">
      <c r="A186" s="314"/>
      <c r="B186" s="43"/>
      <c r="C186" s="21"/>
      <c r="D186" s="21"/>
      <c r="E186" s="93"/>
      <c r="F186" s="22"/>
      <c r="G186" s="46"/>
      <c r="H186" s="357"/>
      <c r="I186" s="358"/>
      <c r="J186" s="357"/>
      <c r="K186" s="358"/>
      <c r="L186" s="357"/>
      <c r="M186" s="358"/>
      <c r="N186" s="357"/>
      <c r="O186" s="358"/>
      <c r="P186" s="357"/>
      <c r="Q186" s="327"/>
      <c r="R186" s="359"/>
    </row>
    <row r="187" spans="1:18" ht="14.45" x14ac:dyDescent="0.3">
      <c r="A187" s="314">
        <v>14</v>
      </c>
      <c r="B187" s="283" t="s">
        <v>23</v>
      </c>
      <c r="C187" s="282"/>
      <c r="D187" s="44" t="s">
        <v>46</v>
      </c>
      <c r="E187" s="45"/>
      <c r="F187" s="22"/>
      <c r="G187" s="46"/>
      <c r="H187" s="373">
        <v>0</v>
      </c>
      <c r="I187" s="325"/>
      <c r="J187" s="374">
        <f>$H187</f>
        <v>0</v>
      </c>
      <c r="K187" s="326"/>
      <c r="L187" s="375">
        <f>$H187</f>
        <v>0</v>
      </c>
      <c r="M187" s="326"/>
      <c r="N187" s="375">
        <f>$H187</f>
        <v>0</v>
      </c>
      <c r="O187" s="326"/>
      <c r="P187" s="375">
        <f>$H187</f>
        <v>0</v>
      </c>
      <c r="Q187" s="327"/>
      <c r="R187" s="328"/>
    </row>
    <row r="188" spans="1:18" ht="14.45" x14ac:dyDescent="0.3">
      <c r="A188" s="314"/>
      <c r="B188" s="21"/>
      <c r="C188" s="21"/>
      <c r="D188" s="44" t="s">
        <v>43</v>
      </c>
      <c r="E188" s="280">
        <v>0</v>
      </c>
      <c r="F188" s="329"/>
      <c r="G188" s="330"/>
      <c r="H188" s="331">
        <f>ROUND(IF(E188&gt;=$P$6,$P$6,E188),0)</f>
        <v>0</v>
      </c>
      <c r="I188" s="332"/>
      <c r="J188" s="331">
        <f>ROUND(IF((H188*$P$4)+H188&gt;=$P$6,$P$6,(H188*$P$4)+H188),0)</f>
        <v>0</v>
      </c>
      <c r="K188" s="333"/>
      <c r="L188" s="331">
        <f>ROUND(IF((J188*$P$4)+J188&gt;=$P$6,$P$6,(J188*$P$4)+J188),0)</f>
        <v>0</v>
      </c>
      <c r="M188" s="334"/>
      <c r="N188" s="331">
        <f>ROUND(IF((L188*$P$4)+L188&gt;=$P$6,$P$6,(L188*$P$4)+L188),0)</f>
        <v>0</v>
      </c>
      <c r="O188" s="334"/>
      <c r="P188" s="331">
        <f>ROUND(IF((N188*$P$4)+N188&gt;=$P$6,$P$6,(N188*$P$4)+N188),0)</f>
        <v>0</v>
      </c>
      <c r="Q188" s="327"/>
      <c r="R188" s="328"/>
    </row>
    <row r="189" spans="1:18" ht="14.45" x14ac:dyDescent="0.3">
      <c r="A189" s="314"/>
      <c r="B189" s="58"/>
      <c r="C189" s="59"/>
      <c r="D189" s="60" t="s">
        <v>44</v>
      </c>
      <c r="E189" s="61"/>
      <c r="F189" s="329"/>
      <c r="G189" s="330"/>
      <c r="H189" s="376">
        <f t="shared" ref="H189:P189" si="58">ROUND(H188*H187,0)</f>
        <v>0</v>
      </c>
      <c r="I189" s="335">
        <f t="shared" si="58"/>
        <v>0</v>
      </c>
      <c r="J189" s="376">
        <f t="shared" si="58"/>
        <v>0</v>
      </c>
      <c r="K189" s="335">
        <f t="shared" si="58"/>
        <v>0</v>
      </c>
      <c r="L189" s="376">
        <f t="shared" si="58"/>
        <v>0</v>
      </c>
      <c r="M189" s="335">
        <f t="shared" si="58"/>
        <v>0</v>
      </c>
      <c r="N189" s="376">
        <f t="shared" si="58"/>
        <v>0</v>
      </c>
      <c r="O189" s="335">
        <f t="shared" si="58"/>
        <v>0</v>
      </c>
      <c r="P189" s="379">
        <f t="shared" si="58"/>
        <v>0</v>
      </c>
      <c r="Q189" s="327"/>
      <c r="R189" s="328"/>
    </row>
    <row r="190" spans="1:18" ht="14.45" x14ac:dyDescent="0.3">
      <c r="A190" s="314"/>
      <c r="B190" s="58"/>
      <c r="C190" s="59"/>
      <c r="D190" s="63" t="s">
        <v>26</v>
      </c>
      <c r="E190" s="372">
        <v>0.23</v>
      </c>
      <c r="F190" s="329"/>
      <c r="G190" s="330"/>
      <c r="H190" s="377">
        <f>ROUND(H189*E190,0)</f>
        <v>0</v>
      </c>
      <c r="I190" s="336"/>
      <c r="J190" s="378">
        <f>ROUND(J189*E190,0)</f>
        <v>0</v>
      </c>
      <c r="K190" s="337"/>
      <c r="L190" s="378">
        <f>ROUND(L189*E190,0)</f>
        <v>0</v>
      </c>
      <c r="M190" s="337"/>
      <c r="N190" s="378">
        <f>ROUND(N189*E190,0)</f>
        <v>0</v>
      </c>
      <c r="O190" s="337"/>
      <c r="P190" s="378">
        <f>ROUND(P189*E190,0)</f>
        <v>0</v>
      </c>
      <c r="Q190" s="327"/>
      <c r="R190" s="328"/>
    </row>
    <row r="191" spans="1:18" ht="15.6" x14ac:dyDescent="0.35">
      <c r="A191" s="314"/>
      <c r="B191" s="58"/>
      <c r="C191" s="59"/>
      <c r="D191" s="500" t="s">
        <v>45</v>
      </c>
      <c r="E191" s="501"/>
      <c r="F191" s="338"/>
      <c r="G191" s="339"/>
      <c r="H191" s="68">
        <f t="shared" ref="H191:P191" si="59">ROUND(H189+H190,0)</f>
        <v>0</v>
      </c>
      <c r="I191" s="69">
        <f t="shared" si="59"/>
        <v>0</v>
      </c>
      <c r="J191" s="70">
        <f t="shared" si="59"/>
        <v>0</v>
      </c>
      <c r="K191" s="69">
        <f t="shared" si="59"/>
        <v>0</v>
      </c>
      <c r="L191" s="70">
        <f t="shared" si="59"/>
        <v>0</v>
      </c>
      <c r="M191" s="69">
        <f t="shared" si="59"/>
        <v>0</v>
      </c>
      <c r="N191" s="70">
        <f t="shared" si="59"/>
        <v>0</v>
      </c>
      <c r="O191" s="69">
        <f t="shared" si="59"/>
        <v>0</v>
      </c>
      <c r="P191" s="70">
        <f t="shared" si="59"/>
        <v>0</v>
      </c>
      <c r="Q191" s="340"/>
      <c r="R191" s="69">
        <f>ROUND(H191+J191+L191+N191+P191,0)</f>
        <v>0</v>
      </c>
    </row>
    <row r="192" spans="1:18" ht="9" customHeight="1" x14ac:dyDescent="0.35">
      <c r="A192" s="314"/>
      <c r="B192" s="58"/>
      <c r="C192" s="59"/>
      <c r="D192" s="73"/>
      <c r="E192" s="74"/>
      <c r="F192" s="338"/>
      <c r="G192" s="339"/>
      <c r="H192" s="68"/>
      <c r="I192" s="69"/>
      <c r="J192" s="69"/>
      <c r="K192" s="69"/>
      <c r="L192" s="68"/>
      <c r="M192" s="69"/>
      <c r="N192" s="68"/>
      <c r="O192" s="69"/>
      <c r="P192" s="68"/>
      <c r="Q192" s="340"/>
      <c r="R192" s="69"/>
    </row>
    <row r="193" spans="1:18" ht="14.45" x14ac:dyDescent="0.3">
      <c r="A193" s="314">
        <v>15</v>
      </c>
      <c r="B193" s="283" t="s">
        <v>23</v>
      </c>
      <c r="C193" s="282"/>
      <c r="D193" s="44" t="s">
        <v>46</v>
      </c>
      <c r="E193" s="45"/>
      <c r="F193" s="22"/>
      <c r="G193" s="46"/>
      <c r="H193" s="373">
        <v>0</v>
      </c>
      <c r="I193" s="325"/>
      <c r="J193" s="374">
        <f>$H193</f>
        <v>0</v>
      </c>
      <c r="K193" s="326"/>
      <c r="L193" s="375">
        <f>$H193</f>
        <v>0</v>
      </c>
      <c r="M193" s="326"/>
      <c r="N193" s="375">
        <f>$H193</f>
        <v>0</v>
      </c>
      <c r="O193" s="326"/>
      <c r="P193" s="375">
        <f>$H193</f>
        <v>0</v>
      </c>
      <c r="Q193" s="327"/>
      <c r="R193" s="328"/>
    </row>
    <row r="194" spans="1:18" ht="14.45" x14ac:dyDescent="0.3">
      <c r="A194" s="314"/>
      <c r="B194" s="21"/>
      <c r="C194" s="21"/>
      <c r="D194" s="44" t="s">
        <v>43</v>
      </c>
      <c r="E194" s="280">
        <v>0</v>
      </c>
      <c r="F194" s="329"/>
      <c r="G194" s="330"/>
      <c r="H194" s="331">
        <f>ROUND(IF(E194&gt;=$P$6,$P$6,E194),0)</f>
        <v>0</v>
      </c>
      <c r="I194" s="332"/>
      <c r="J194" s="331">
        <f>ROUND(IF((H194*$P$4)+H194&gt;=$P$6,$P$6,(H194*$P$4)+H194),0)</f>
        <v>0</v>
      </c>
      <c r="K194" s="333"/>
      <c r="L194" s="331">
        <f>ROUND(IF((J194*$P$4)+J194&gt;=$P$6,$P$6,(J194*$P$4)+J194),0)</f>
        <v>0</v>
      </c>
      <c r="M194" s="334"/>
      <c r="N194" s="331">
        <f>ROUND(IF((L194*$P$4)+L194&gt;=$P$6,$P$6,(L194*$P$4)+L194),0)</f>
        <v>0</v>
      </c>
      <c r="O194" s="334"/>
      <c r="P194" s="331">
        <f>ROUND(IF((N194*$P$4)+N194&gt;=$P$6,$P$6,(N194*$P$4)+N194),0)</f>
        <v>0</v>
      </c>
      <c r="Q194" s="327"/>
      <c r="R194" s="328"/>
    </row>
    <row r="195" spans="1:18" ht="14.45" x14ac:dyDescent="0.3">
      <c r="A195" s="314"/>
      <c r="B195" s="58"/>
      <c r="C195" s="59"/>
      <c r="D195" s="60" t="s">
        <v>44</v>
      </c>
      <c r="E195" s="61"/>
      <c r="F195" s="329"/>
      <c r="G195" s="330"/>
      <c r="H195" s="376">
        <f t="shared" ref="H195:P195" si="60">ROUND(H194*H193,0)</f>
        <v>0</v>
      </c>
      <c r="I195" s="335">
        <f t="shared" si="60"/>
        <v>0</v>
      </c>
      <c r="J195" s="376">
        <f t="shared" si="60"/>
        <v>0</v>
      </c>
      <c r="K195" s="335">
        <f t="shared" si="60"/>
        <v>0</v>
      </c>
      <c r="L195" s="376">
        <f t="shared" si="60"/>
        <v>0</v>
      </c>
      <c r="M195" s="335">
        <f t="shared" si="60"/>
        <v>0</v>
      </c>
      <c r="N195" s="376">
        <f t="shared" si="60"/>
        <v>0</v>
      </c>
      <c r="O195" s="335">
        <f t="shared" si="60"/>
        <v>0</v>
      </c>
      <c r="P195" s="379">
        <f t="shared" si="60"/>
        <v>0</v>
      </c>
      <c r="Q195" s="327"/>
      <c r="R195" s="328"/>
    </row>
    <row r="196" spans="1:18" ht="14.45" x14ac:dyDescent="0.3">
      <c r="A196" s="314"/>
      <c r="B196" s="58"/>
      <c r="C196" s="59"/>
      <c r="D196" s="63" t="s">
        <v>26</v>
      </c>
      <c r="E196" s="372">
        <v>0.23</v>
      </c>
      <c r="F196" s="329"/>
      <c r="G196" s="330"/>
      <c r="H196" s="377">
        <f>ROUND(H195*E196,0)</f>
        <v>0</v>
      </c>
      <c r="I196" s="336"/>
      <c r="J196" s="378">
        <f>ROUND(J195*E196,0)</f>
        <v>0</v>
      </c>
      <c r="K196" s="337"/>
      <c r="L196" s="378">
        <f>ROUND(L195*E196,0)</f>
        <v>0</v>
      </c>
      <c r="M196" s="337"/>
      <c r="N196" s="378">
        <f>ROUND(N195*E196,0)</f>
        <v>0</v>
      </c>
      <c r="O196" s="337"/>
      <c r="P196" s="378">
        <f>ROUND(P195*E196,0)</f>
        <v>0</v>
      </c>
      <c r="Q196" s="327"/>
      <c r="R196" s="328"/>
    </row>
    <row r="197" spans="1:18" ht="15.6" x14ac:dyDescent="0.35">
      <c r="A197" s="314"/>
      <c r="B197" s="58"/>
      <c r="C197" s="59"/>
      <c r="D197" s="500" t="s">
        <v>45</v>
      </c>
      <c r="E197" s="501"/>
      <c r="F197" s="338"/>
      <c r="G197" s="339"/>
      <c r="H197" s="68">
        <f t="shared" ref="H197:P197" si="61">ROUND(H195+H196,0)</f>
        <v>0</v>
      </c>
      <c r="I197" s="69">
        <f t="shared" si="61"/>
        <v>0</v>
      </c>
      <c r="J197" s="70">
        <f t="shared" si="61"/>
        <v>0</v>
      </c>
      <c r="K197" s="69">
        <f t="shared" si="61"/>
        <v>0</v>
      </c>
      <c r="L197" s="70">
        <f t="shared" si="61"/>
        <v>0</v>
      </c>
      <c r="M197" s="69">
        <f t="shared" si="61"/>
        <v>0</v>
      </c>
      <c r="N197" s="70">
        <f t="shared" si="61"/>
        <v>0</v>
      </c>
      <c r="O197" s="69">
        <f t="shared" si="61"/>
        <v>0</v>
      </c>
      <c r="P197" s="70">
        <f t="shared" si="61"/>
        <v>0</v>
      </c>
      <c r="Q197" s="340"/>
      <c r="R197" s="69">
        <f>ROUND(H197+J197+L197+N197+P197,0)</f>
        <v>0</v>
      </c>
    </row>
    <row r="198" spans="1:18" ht="9" customHeight="1" x14ac:dyDescent="0.35">
      <c r="A198" s="314"/>
      <c r="B198" s="58"/>
      <c r="C198" s="59"/>
      <c r="D198" s="73"/>
      <c r="E198" s="74"/>
      <c r="F198" s="338"/>
      <c r="G198" s="339"/>
      <c r="H198" s="68"/>
      <c r="I198" s="69"/>
      <c r="J198" s="68"/>
      <c r="K198" s="69"/>
      <c r="L198" s="68"/>
      <c r="M198" s="69"/>
      <c r="N198" s="68"/>
      <c r="O198" s="69"/>
      <c r="P198" s="68"/>
      <c r="Q198" s="340"/>
      <c r="R198" s="69"/>
    </row>
    <row r="199" spans="1:18" ht="14.45" x14ac:dyDescent="0.3">
      <c r="A199" s="314">
        <v>16</v>
      </c>
      <c r="B199" s="283" t="s">
        <v>23</v>
      </c>
      <c r="C199" s="282"/>
      <c r="D199" s="44" t="s">
        <v>46</v>
      </c>
      <c r="E199" s="45"/>
      <c r="F199" s="22"/>
      <c r="G199" s="46"/>
      <c r="H199" s="373">
        <v>0</v>
      </c>
      <c r="I199" s="325"/>
      <c r="J199" s="374">
        <f>$H199</f>
        <v>0</v>
      </c>
      <c r="K199" s="326"/>
      <c r="L199" s="375">
        <f>$H199</f>
        <v>0</v>
      </c>
      <c r="M199" s="326"/>
      <c r="N199" s="375">
        <f>$H199</f>
        <v>0</v>
      </c>
      <c r="O199" s="326"/>
      <c r="P199" s="375">
        <f>$H199</f>
        <v>0</v>
      </c>
      <c r="Q199" s="327"/>
      <c r="R199" s="328"/>
    </row>
    <row r="200" spans="1:18" ht="14.45" x14ac:dyDescent="0.3">
      <c r="A200" s="314"/>
      <c r="B200" s="21"/>
      <c r="C200" s="21"/>
      <c r="D200" s="44" t="s">
        <v>43</v>
      </c>
      <c r="E200" s="280">
        <v>0</v>
      </c>
      <c r="F200" s="329"/>
      <c r="G200" s="330"/>
      <c r="H200" s="331">
        <f>ROUND(IF(E200&gt;=$P$6,$P$6,E200),0)</f>
        <v>0</v>
      </c>
      <c r="I200" s="332"/>
      <c r="J200" s="331">
        <f>ROUND(IF((H200*$P$4)+H200&gt;=$P$6,$P$6,(H200*$P$4)+H200),0)</f>
        <v>0</v>
      </c>
      <c r="K200" s="333"/>
      <c r="L200" s="331">
        <f>ROUND(IF((J200*$P$4)+J200&gt;=$P$6,$P$6,(J200*$P$4)+J200),0)</f>
        <v>0</v>
      </c>
      <c r="M200" s="334"/>
      <c r="N200" s="331">
        <f>ROUND(IF((L200*$P$4)+L200&gt;=$P$6,$P$6,(L200*$P$4)+L200),0)</f>
        <v>0</v>
      </c>
      <c r="O200" s="334"/>
      <c r="P200" s="331">
        <f>ROUND(IF((N200*$P$4)+N200&gt;=$P$6,$P$6,(N200*$P$4)+N200),0)</f>
        <v>0</v>
      </c>
      <c r="Q200" s="327"/>
      <c r="R200" s="328"/>
    </row>
    <row r="201" spans="1:18" ht="14.45" x14ac:dyDescent="0.3">
      <c r="A201" s="314"/>
      <c r="B201" s="58"/>
      <c r="C201" s="59"/>
      <c r="D201" s="60" t="s">
        <v>44</v>
      </c>
      <c r="E201" s="61"/>
      <c r="F201" s="329"/>
      <c r="G201" s="330"/>
      <c r="H201" s="376">
        <f t="shared" ref="H201:P201" si="62">ROUND(H200*H199,0)</f>
        <v>0</v>
      </c>
      <c r="I201" s="335">
        <f t="shared" si="62"/>
        <v>0</v>
      </c>
      <c r="J201" s="376">
        <f t="shared" si="62"/>
        <v>0</v>
      </c>
      <c r="K201" s="335">
        <f t="shared" si="62"/>
        <v>0</v>
      </c>
      <c r="L201" s="376">
        <f t="shared" si="62"/>
        <v>0</v>
      </c>
      <c r="M201" s="335">
        <f t="shared" si="62"/>
        <v>0</v>
      </c>
      <c r="N201" s="376">
        <f t="shared" si="62"/>
        <v>0</v>
      </c>
      <c r="O201" s="335">
        <f t="shared" si="62"/>
        <v>0</v>
      </c>
      <c r="P201" s="379">
        <f t="shared" si="62"/>
        <v>0</v>
      </c>
      <c r="Q201" s="327"/>
      <c r="R201" s="328"/>
    </row>
    <row r="202" spans="1:18" ht="14.45" x14ac:dyDescent="0.3">
      <c r="A202" s="314"/>
      <c r="B202" s="58"/>
      <c r="C202" s="59"/>
      <c r="D202" s="63" t="s">
        <v>26</v>
      </c>
      <c r="E202" s="372">
        <v>0.23</v>
      </c>
      <c r="F202" s="329"/>
      <c r="G202" s="330"/>
      <c r="H202" s="377">
        <f>ROUND(H201*E202,0)</f>
        <v>0</v>
      </c>
      <c r="I202" s="336"/>
      <c r="J202" s="378">
        <f>ROUND(J201*E202,0)</f>
        <v>0</v>
      </c>
      <c r="K202" s="337"/>
      <c r="L202" s="378">
        <f>ROUND(L201*E202,0)</f>
        <v>0</v>
      </c>
      <c r="M202" s="337"/>
      <c r="N202" s="378">
        <f>ROUND(N201*E202,0)</f>
        <v>0</v>
      </c>
      <c r="O202" s="337"/>
      <c r="P202" s="378">
        <f>ROUND(P201*E202,0)</f>
        <v>0</v>
      </c>
      <c r="Q202" s="327"/>
      <c r="R202" s="328"/>
    </row>
    <row r="203" spans="1:18" ht="15.6" x14ac:dyDescent="0.35">
      <c r="A203" s="314"/>
      <c r="B203" s="58"/>
      <c r="C203" s="59"/>
      <c r="D203" s="500" t="s">
        <v>45</v>
      </c>
      <c r="E203" s="501"/>
      <c r="F203" s="338"/>
      <c r="G203" s="339"/>
      <c r="H203" s="68">
        <f t="shared" ref="H203:P203" si="63">ROUND(H201+H202,0)</f>
        <v>0</v>
      </c>
      <c r="I203" s="69">
        <f t="shared" si="63"/>
        <v>0</v>
      </c>
      <c r="J203" s="70">
        <f t="shared" si="63"/>
        <v>0</v>
      </c>
      <c r="K203" s="69">
        <f t="shared" si="63"/>
        <v>0</v>
      </c>
      <c r="L203" s="70">
        <f t="shared" si="63"/>
        <v>0</v>
      </c>
      <c r="M203" s="69">
        <f t="shared" si="63"/>
        <v>0</v>
      </c>
      <c r="N203" s="70">
        <f t="shared" si="63"/>
        <v>0</v>
      </c>
      <c r="O203" s="69">
        <f t="shared" si="63"/>
        <v>0</v>
      </c>
      <c r="P203" s="70">
        <f t="shared" si="63"/>
        <v>0</v>
      </c>
      <c r="Q203" s="340"/>
      <c r="R203" s="69">
        <f>ROUND(H203+J203+L203+N203+P203,0)</f>
        <v>0</v>
      </c>
    </row>
    <row r="204" spans="1:18" ht="9" customHeight="1" x14ac:dyDescent="0.3">
      <c r="A204" s="314"/>
      <c r="B204" s="43"/>
      <c r="C204" s="21"/>
      <c r="D204" s="21"/>
      <c r="E204" s="93"/>
      <c r="F204" s="22"/>
      <c r="G204" s="46"/>
      <c r="H204" s="357"/>
      <c r="I204" s="358"/>
      <c r="J204" s="357"/>
      <c r="K204" s="358"/>
      <c r="L204" s="357"/>
      <c r="M204" s="358"/>
      <c r="N204" s="357"/>
      <c r="O204" s="358"/>
      <c r="P204" s="357"/>
      <c r="Q204" s="327"/>
      <c r="R204" s="359"/>
    </row>
    <row r="205" spans="1:18" ht="14.45" x14ac:dyDescent="0.3">
      <c r="A205" s="314">
        <v>17</v>
      </c>
      <c r="B205" s="283" t="s">
        <v>23</v>
      </c>
      <c r="C205" s="282"/>
      <c r="D205" s="44" t="s">
        <v>46</v>
      </c>
      <c r="E205" s="45"/>
      <c r="F205" s="22"/>
      <c r="G205" s="46"/>
      <c r="H205" s="373">
        <v>0</v>
      </c>
      <c r="I205" s="325"/>
      <c r="J205" s="374">
        <f>$H205</f>
        <v>0</v>
      </c>
      <c r="K205" s="326"/>
      <c r="L205" s="375">
        <f>$H205</f>
        <v>0</v>
      </c>
      <c r="M205" s="326"/>
      <c r="N205" s="375">
        <f>$H205</f>
        <v>0</v>
      </c>
      <c r="O205" s="326"/>
      <c r="P205" s="375">
        <f>$H205</f>
        <v>0</v>
      </c>
      <c r="Q205" s="327"/>
      <c r="R205" s="328"/>
    </row>
    <row r="206" spans="1:18" ht="14.45" x14ac:dyDescent="0.3">
      <c r="A206" s="314"/>
      <c r="B206" s="21"/>
      <c r="C206" s="21"/>
      <c r="D206" s="44" t="s">
        <v>43</v>
      </c>
      <c r="E206" s="280">
        <v>0</v>
      </c>
      <c r="F206" s="329"/>
      <c r="G206" s="330"/>
      <c r="H206" s="331">
        <f>ROUND(IF(E206&gt;=$P$6,$P$6,E206),0)</f>
        <v>0</v>
      </c>
      <c r="I206" s="332"/>
      <c r="J206" s="331">
        <f>ROUND(IF((H206*$P$4)+H206&gt;=$P$6,$P$6,(H206*$P$4)+H206),0)</f>
        <v>0</v>
      </c>
      <c r="K206" s="333"/>
      <c r="L206" s="331">
        <f>ROUND(IF((J206*$P$4)+J206&gt;=$P$6,$P$6,(J206*$P$4)+J206),0)</f>
        <v>0</v>
      </c>
      <c r="M206" s="334"/>
      <c r="N206" s="331">
        <f>ROUND(IF((L206*$P$4)+L206&gt;=$P$6,$P$6,(L206*$P$4)+L206),0)</f>
        <v>0</v>
      </c>
      <c r="O206" s="334"/>
      <c r="P206" s="331">
        <f>ROUND(IF((N206*$P$4)+N206&gt;=$P$6,$P$6,(N206*$P$4)+N206),0)</f>
        <v>0</v>
      </c>
      <c r="Q206" s="327"/>
      <c r="R206" s="328"/>
    </row>
    <row r="207" spans="1:18" ht="14.45" x14ac:dyDescent="0.3">
      <c r="A207" s="314"/>
      <c r="B207" s="58"/>
      <c r="C207" s="59"/>
      <c r="D207" s="60" t="s">
        <v>44</v>
      </c>
      <c r="E207" s="61"/>
      <c r="F207" s="329"/>
      <c r="G207" s="330"/>
      <c r="H207" s="376">
        <f t="shared" ref="H207:P207" si="64">ROUND(H206*H205,0)</f>
        <v>0</v>
      </c>
      <c r="I207" s="335">
        <f t="shared" si="64"/>
        <v>0</v>
      </c>
      <c r="J207" s="376">
        <f t="shared" si="64"/>
        <v>0</v>
      </c>
      <c r="K207" s="335">
        <f t="shared" si="64"/>
        <v>0</v>
      </c>
      <c r="L207" s="376">
        <f t="shared" si="64"/>
        <v>0</v>
      </c>
      <c r="M207" s="335">
        <f t="shared" si="64"/>
        <v>0</v>
      </c>
      <c r="N207" s="376">
        <f t="shared" si="64"/>
        <v>0</v>
      </c>
      <c r="O207" s="335">
        <f t="shared" si="64"/>
        <v>0</v>
      </c>
      <c r="P207" s="379">
        <f t="shared" si="64"/>
        <v>0</v>
      </c>
      <c r="Q207" s="327"/>
      <c r="R207" s="328"/>
    </row>
    <row r="208" spans="1:18" ht="14.45" x14ac:dyDescent="0.3">
      <c r="A208" s="314"/>
      <c r="B208" s="58"/>
      <c r="C208" s="59"/>
      <c r="D208" s="63" t="s">
        <v>26</v>
      </c>
      <c r="E208" s="372">
        <v>0.23</v>
      </c>
      <c r="F208" s="329"/>
      <c r="G208" s="330"/>
      <c r="H208" s="377">
        <f>ROUND(H207*E208,0)</f>
        <v>0</v>
      </c>
      <c r="I208" s="336"/>
      <c r="J208" s="378">
        <f>ROUND(J207*E208,0)</f>
        <v>0</v>
      </c>
      <c r="K208" s="337"/>
      <c r="L208" s="378">
        <f>ROUND(L207*E208,0)</f>
        <v>0</v>
      </c>
      <c r="M208" s="337"/>
      <c r="N208" s="378">
        <f>ROUND(N207*E208,0)</f>
        <v>0</v>
      </c>
      <c r="O208" s="337"/>
      <c r="P208" s="378">
        <f>ROUND(P207*E208,0)</f>
        <v>0</v>
      </c>
      <c r="Q208" s="327"/>
      <c r="R208" s="328"/>
    </row>
    <row r="209" spans="1:18" ht="15.6" x14ac:dyDescent="0.35">
      <c r="A209" s="314"/>
      <c r="B209" s="58"/>
      <c r="C209" s="59"/>
      <c r="D209" s="500" t="s">
        <v>45</v>
      </c>
      <c r="E209" s="501"/>
      <c r="F209" s="338"/>
      <c r="G209" s="339"/>
      <c r="H209" s="68">
        <f t="shared" ref="H209:P209" si="65">ROUND(H207+H208,0)</f>
        <v>0</v>
      </c>
      <c r="I209" s="69">
        <f t="shared" si="65"/>
        <v>0</v>
      </c>
      <c r="J209" s="70">
        <f t="shared" si="65"/>
        <v>0</v>
      </c>
      <c r="K209" s="69">
        <f t="shared" si="65"/>
        <v>0</v>
      </c>
      <c r="L209" s="70">
        <f t="shared" si="65"/>
        <v>0</v>
      </c>
      <c r="M209" s="69">
        <f t="shared" si="65"/>
        <v>0</v>
      </c>
      <c r="N209" s="70">
        <f t="shared" si="65"/>
        <v>0</v>
      </c>
      <c r="O209" s="69">
        <f t="shared" si="65"/>
        <v>0</v>
      </c>
      <c r="P209" s="70">
        <f t="shared" si="65"/>
        <v>0</v>
      </c>
      <c r="Q209" s="340"/>
      <c r="R209" s="69">
        <f>ROUND(H209+J209+L209+N209+P209,0)</f>
        <v>0</v>
      </c>
    </row>
    <row r="210" spans="1:18" ht="9" customHeight="1" x14ac:dyDescent="0.35">
      <c r="A210" s="314"/>
      <c r="B210" s="58"/>
      <c r="C210" s="59"/>
      <c r="D210" s="73"/>
      <c r="E210" s="74"/>
      <c r="F210" s="338"/>
      <c r="G210" s="339"/>
      <c r="H210" s="68"/>
      <c r="I210" s="69"/>
      <c r="J210" s="69"/>
      <c r="K210" s="69"/>
      <c r="L210" s="68"/>
      <c r="M210" s="69"/>
      <c r="N210" s="68"/>
      <c r="O210" s="69"/>
      <c r="P210" s="68"/>
      <c r="Q210" s="340"/>
      <c r="R210" s="69"/>
    </row>
    <row r="211" spans="1:18" ht="14.45" x14ac:dyDescent="0.3">
      <c r="A211" s="314">
        <v>18</v>
      </c>
      <c r="B211" s="283" t="s">
        <v>23</v>
      </c>
      <c r="C211" s="282"/>
      <c r="D211" s="44" t="s">
        <v>46</v>
      </c>
      <c r="E211" s="45"/>
      <c r="F211" s="22"/>
      <c r="G211" s="46"/>
      <c r="H211" s="373">
        <v>0</v>
      </c>
      <c r="I211" s="325"/>
      <c r="J211" s="374">
        <f>$H211</f>
        <v>0</v>
      </c>
      <c r="K211" s="326"/>
      <c r="L211" s="375">
        <f>$H211</f>
        <v>0</v>
      </c>
      <c r="M211" s="326"/>
      <c r="N211" s="375">
        <f>$H211</f>
        <v>0</v>
      </c>
      <c r="O211" s="326"/>
      <c r="P211" s="375">
        <f>$H211</f>
        <v>0</v>
      </c>
      <c r="Q211" s="327"/>
      <c r="R211" s="328"/>
    </row>
    <row r="212" spans="1:18" ht="14.45" x14ac:dyDescent="0.3">
      <c r="A212" s="314"/>
      <c r="B212" s="21"/>
      <c r="C212" s="21"/>
      <c r="D212" s="44" t="s">
        <v>43</v>
      </c>
      <c r="E212" s="280">
        <v>0</v>
      </c>
      <c r="F212" s="329"/>
      <c r="G212" s="330"/>
      <c r="H212" s="331">
        <f>ROUND(IF(E212&gt;=$P$6,$P$6,E212),0)</f>
        <v>0</v>
      </c>
      <c r="I212" s="332"/>
      <c r="J212" s="331">
        <f>ROUND(IF((H212*$P$4)+H212&gt;=$P$6,$P$6,(H212*$P$4)+H212),0)</f>
        <v>0</v>
      </c>
      <c r="K212" s="333"/>
      <c r="L212" s="331">
        <f>ROUND(IF((J212*$P$4)+J212&gt;=$P$6,$P$6,(J212*$P$4)+J212),0)</f>
        <v>0</v>
      </c>
      <c r="M212" s="334"/>
      <c r="N212" s="331">
        <f>ROUND(IF((L212*$P$4)+L212&gt;=$P$6,$P$6,(L212*$P$4)+L212),0)</f>
        <v>0</v>
      </c>
      <c r="O212" s="334"/>
      <c r="P212" s="331">
        <f>ROUND(IF((N212*$P$4)+N212&gt;=$P$6,$P$6,(N212*$P$4)+N212),0)</f>
        <v>0</v>
      </c>
      <c r="Q212" s="327"/>
      <c r="R212" s="328"/>
    </row>
    <row r="213" spans="1:18" ht="14.45" x14ac:dyDescent="0.3">
      <c r="A213" s="314"/>
      <c r="B213" s="58"/>
      <c r="C213" s="59"/>
      <c r="D213" s="60" t="s">
        <v>44</v>
      </c>
      <c r="E213" s="61"/>
      <c r="F213" s="329"/>
      <c r="G213" s="330"/>
      <c r="H213" s="376">
        <f t="shared" ref="H213:P213" si="66">ROUND(H212*H211,0)</f>
        <v>0</v>
      </c>
      <c r="I213" s="335">
        <f t="shared" si="66"/>
        <v>0</v>
      </c>
      <c r="J213" s="376">
        <f t="shared" si="66"/>
        <v>0</v>
      </c>
      <c r="K213" s="335">
        <f t="shared" si="66"/>
        <v>0</v>
      </c>
      <c r="L213" s="376">
        <f t="shared" si="66"/>
        <v>0</v>
      </c>
      <c r="M213" s="335">
        <f t="shared" si="66"/>
        <v>0</v>
      </c>
      <c r="N213" s="376">
        <f t="shared" si="66"/>
        <v>0</v>
      </c>
      <c r="O213" s="335">
        <f t="shared" si="66"/>
        <v>0</v>
      </c>
      <c r="P213" s="379">
        <f t="shared" si="66"/>
        <v>0</v>
      </c>
      <c r="Q213" s="327"/>
      <c r="R213" s="328"/>
    </row>
    <row r="214" spans="1:18" ht="14.45" x14ac:dyDescent="0.3">
      <c r="A214" s="314"/>
      <c r="B214" s="58"/>
      <c r="C214" s="59"/>
      <c r="D214" s="63" t="s">
        <v>26</v>
      </c>
      <c r="E214" s="372">
        <v>0.23</v>
      </c>
      <c r="F214" s="329"/>
      <c r="G214" s="330"/>
      <c r="H214" s="377">
        <f>ROUND(H213*E214,0)</f>
        <v>0</v>
      </c>
      <c r="I214" s="336"/>
      <c r="J214" s="378">
        <f>ROUND(J213*E214,0)</f>
        <v>0</v>
      </c>
      <c r="K214" s="337"/>
      <c r="L214" s="378">
        <f>ROUND(L213*E214,0)</f>
        <v>0</v>
      </c>
      <c r="M214" s="337"/>
      <c r="N214" s="378">
        <f>ROUND(N213*E214,0)</f>
        <v>0</v>
      </c>
      <c r="O214" s="337"/>
      <c r="P214" s="378">
        <f>ROUND(P213*E214,0)</f>
        <v>0</v>
      </c>
      <c r="Q214" s="327"/>
      <c r="R214" s="328"/>
    </row>
    <row r="215" spans="1:18" ht="15.6" x14ac:dyDescent="0.35">
      <c r="A215" s="314"/>
      <c r="B215" s="58"/>
      <c r="C215" s="59"/>
      <c r="D215" s="500" t="s">
        <v>45</v>
      </c>
      <c r="E215" s="501"/>
      <c r="F215" s="338"/>
      <c r="G215" s="339"/>
      <c r="H215" s="68">
        <f t="shared" ref="H215:P215" si="67">ROUND(H213+H214,0)</f>
        <v>0</v>
      </c>
      <c r="I215" s="69">
        <f t="shared" si="67"/>
        <v>0</v>
      </c>
      <c r="J215" s="70">
        <f t="shared" si="67"/>
        <v>0</v>
      </c>
      <c r="K215" s="69">
        <f t="shared" si="67"/>
        <v>0</v>
      </c>
      <c r="L215" s="70">
        <f t="shared" si="67"/>
        <v>0</v>
      </c>
      <c r="M215" s="69">
        <f t="shared" si="67"/>
        <v>0</v>
      </c>
      <c r="N215" s="70">
        <f t="shared" si="67"/>
        <v>0</v>
      </c>
      <c r="O215" s="69">
        <f t="shared" si="67"/>
        <v>0</v>
      </c>
      <c r="P215" s="70">
        <f t="shared" si="67"/>
        <v>0</v>
      </c>
      <c r="Q215" s="340"/>
      <c r="R215" s="69">
        <f>ROUND(H215+J215+L215+N215+P215,0)</f>
        <v>0</v>
      </c>
    </row>
    <row r="216" spans="1:18" ht="9" customHeight="1" x14ac:dyDescent="0.3">
      <c r="A216" s="314"/>
      <c r="B216" s="58"/>
      <c r="C216" s="59"/>
      <c r="D216" s="73"/>
      <c r="E216" s="74"/>
      <c r="F216" s="338"/>
      <c r="G216" s="339"/>
      <c r="H216" s="68"/>
      <c r="I216" s="69"/>
      <c r="J216" s="69"/>
      <c r="K216" s="69"/>
      <c r="L216" s="68"/>
      <c r="M216" s="69"/>
      <c r="N216" s="68"/>
      <c r="O216" s="69"/>
      <c r="P216" s="68"/>
      <c r="Q216" s="340"/>
      <c r="R216" s="69"/>
    </row>
    <row r="217" spans="1:18" x14ac:dyDescent="0.25">
      <c r="A217" s="314">
        <v>19</v>
      </c>
      <c r="B217" s="283" t="s">
        <v>23</v>
      </c>
      <c r="C217" s="282"/>
      <c r="D217" s="44" t="s">
        <v>46</v>
      </c>
      <c r="E217" s="45"/>
      <c r="F217" s="22"/>
      <c r="G217" s="46"/>
      <c r="H217" s="373">
        <v>0</v>
      </c>
      <c r="I217" s="325"/>
      <c r="J217" s="374">
        <f>$H217</f>
        <v>0</v>
      </c>
      <c r="K217" s="326"/>
      <c r="L217" s="375">
        <f>$H217</f>
        <v>0</v>
      </c>
      <c r="M217" s="326"/>
      <c r="N217" s="375">
        <f>$H217</f>
        <v>0</v>
      </c>
      <c r="O217" s="326"/>
      <c r="P217" s="375">
        <f>$H217</f>
        <v>0</v>
      </c>
      <c r="Q217" s="327"/>
      <c r="R217" s="328"/>
    </row>
    <row r="218" spans="1:18" x14ac:dyDescent="0.25">
      <c r="A218" s="314"/>
      <c r="B218" s="21"/>
      <c r="C218" s="21"/>
      <c r="D218" s="44" t="s">
        <v>43</v>
      </c>
      <c r="E218" s="280">
        <v>0</v>
      </c>
      <c r="F218" s="329"/>
      <c r="G218" s="330"/>
      <c r="H218" s="331">
        <f>ROUND(IF(E218&gt;=$P$6,$P$6,E218),0)</f>
        <v>0</v>
      </c>
      <c r="I218" s="332"/>
      <c r="J218" s="331">
        <f>ROUND(IF((H218*$P$4)+H218&gt;=$P$6,$P$6,(H218*$P$4)+H218),0)</f>
        <v>0</v>
      </c>
      <c r="K218" s="333"/>
      <c r="L218" s="331">
        <f>ROUND(IF((J218*$P$4)+J218&gt;=$P$6,$P$6,(J218*$P$4)+J218),0)</f>
        <v>0</v>
      </c>
      <c r="M218" s="334"/>
      <c r="N218" s="331">
        <f>ROUND(IF((L218*$P$4)+L218&gt;=$P$6,$P$6,(L218*$P$4)+L218),0)</f>
        <v>0</v>
      </c>
      <c r="O218" s="334"/>
      <c r="P218" s="331">
        <f>ROUND(IF((N218*$P$4)+N218&gt;=$P$6,$P$6,(N218*$P$4)+N218),0)</f>
        <v>0</v>
      </c>
      <c r="Q218" s="327"/>
      <c r="R218" s="328"/>
    </row>
    <row r="219" spans="1:18" x14ac:dyDescent="0.25">
      <c r="A219" s="314"/>
      <c r="B219" s="58"/>
      <c r="C219" s="59"/>
      <c r="D219" s="60" t="s">
        <v>44</v>
      </c>
      <c r="E219" s="61"/>
      <c r="F219" s="329"/>
      <c r="G219" s="330"/>
      <c r="H219" s="376">
        <f t="shared" ref="H219:P219" si="68">ROUND(H218*H217,0)</f>
        <v>0</v>
      </c>
      <c r="I219" s="335">
        <f t="shared" si="68"/>
        <v>0</v>
      </c>
      <c r="J219" s="376">
        <f t="shared" si="68"/>
        <v>0</v>
      </c>
      <c r="K219" s="335">
        <f t="shared" si="68"/>
        <v>0</v>
      </c>
      <c r="L219" s="376">
        <f t="shared" si="68"/>
        <v>0</v>
      </c>
      <c r="M219" s="335">
        <f t="shared" si="68"/>
        <v>0</v>
      </c>
      <c r="N219" s="376">
        <f t="shared" si="68"/>
        <v>0</v>
      </c>
      <c r="O219" s="335">
        <f t="shared" si="68"/>
        <v>0</v>
      </c>
      <c r="P219" s="379">
        <f t="shared" si="68"/>
        <v>0</v>
      </c>
      <c r="Q219" s="327"/>
      <c r="R219" s="328"/>
    </row>
    <row r="220" spans="1:18" x14ac:dyDescent="0.25">
      <c r="A220" s="314"/>
      <c r="B220" s="58"/>
      <c r="C220" s="59"/>
      <c r="D220" s="63" t="s">
        <v>26</v>
      </c>
      <c r="E220" s="372">
        <v>0.23</v>
      </c>
      <c r="F220" s="329"/>
      <c r="G220" s="330"/>
      <c r="H220" s="377">
        <f>ROUND(H219*E220,0)</f>
        <v>0</v>
      </c>
      <c r="I220" s="336"/>
      <c r="J220" s="378">
        <f>ROUND(J219*E220,0)</f>
        <v>0</v>
      </c>
      <c r="K220" s="337"/>
      <c r="L220" s="378">
        <f>ROUND(L219*E220,0)</f>
        <v>0</v>
      </c>
      <c r="M220" s="337"/>
      <c r="N220" s="378">
        <f>ROUND(N219*E220,0)</f>
        <v>0</v>
      </c>
      <c r="O220" s="337"/>
      <c r="P220" s="378">
        <f>ROUND(P219*E220,0)</f>
        <v>0</v>
      </c>
      <c r="Q220" s="327"/>
      <c r="R220" s="328"/>
    </row>
    <row r="221" spans="1:18" ht="16.5" x14ac:dyDescent="0.3">
      <c r="A221" s="314"/>
      <c r="B221" s="58"/>
      <c r="C221" s="59"/>
      <c r="D221" s="500" t="s">
        <v>45</v>
      </c>
      <c r="E221" s="501"/>
      <c r="F221" s="338"/>
      <c r="G221" s="339"/>
      <c r="H221" s="68">
        <f t="shared" ref="H221:P221" si="69">ROUND(H219+H220,0)</f>
        <v>0</v>
      </c>
      <c r="I221" s="69">
        <f t="shared" si="69"/>
        <v>0</v>
      </c>
      <c r="J221" s="70">
        <f t="shared" si="69"/>
        <v>0</v>
      </c>
      <c r="K221" s="69">
        <f t="shared" si="69"/>
        <v>0</v>
      </c>
      <c r="L221" s="70">
        <f t="shared" si="69"/>
        <v>0</v>
      </c>
      <c r="M221" s="69">
        <f t="shared" si="69"/>
        <v>0</v>
      </c>
      <c r="N221" s="70">
        <f t="shared" si="69"/>
        <v>0</v>
      </c>
      <c r="O221" s="69">
        <f t="shared" si="69"/>
        <v>0</v>
      </c>
      <c r="P221" s="70">
        <f t="shared" si="69"/>
        <v>0</v>
      </c>
      <c r="Q221" s="340"/>
      <c r="R221" s="69">
        <f>ROUND(H221+J221+L221+N221+P221,0)</f>
        <v>0</v>
      </c>
    </row>
    <row r="222" spans="1:18" ht="9" customHeight="1" x14ac:dyDescent="0.25">
      <c r="A222" s="314"/>
      <c r="B222" s="43"/>
      <c r="C222" s="21"/>
      <c r="D222" s="21"/>
      <c r="E222" s="93"/>
      <c r="F222" s="22"/>
      <c r="G222" s="46"/>
      <c r="H222" s="357"/>
      <c r="I222" s="358"/>
      <c r="J222" s="357"/>
      <c r="K222" s="358"/>
      <c r="L222" s="357"/>
      <c r="M222" s="358"/>
      <c r="N222" s="357"/>
      <c r="O222" s="358"/>
      <c r="P222" s="357"/>
      <c r="Q222" s="327"/>
      <c r="R222" s="359"/>
    </row>
    <row r="223" spans="1:18" x14ac:dyDescent="0.25">
      <c r="A223" s="314">
        <v>20</v>
      </c>
      <c r="B223" s="283" t="s">
        <v>23</v>
      </c>
      <c r="C223" s="282"/>
      <c r="D223" s="44" t="s">
        <v>46</v>
      </c>
      <c r="E223" s="45"/>
      <c r="F223" s="22"/>
      <c r="G223" s="46"/>
      <c r="H223" s="373">
        <v>0</v>
      </c>
      <c r="I223" s="325"/>
      <c r="J223" s="374">
        <f>$H223</f>
        <v>0</v>
      </c>
      <c r="K223" s="326"/>
      <c r="L223" s="375">
        <f>$H223</f>
        <v>0</v>
      </c>
      <c r="M223" s="326"/>
      <c r="N223" s="375">
        <f>$H223</f>
        <v>0</v>
      </c>
      <c r="O223" s="326"/>
      <c r="P223" s="375">
        <f>$H223</f>
        <v>0</v>
      </c>
      <c r="Q223" s="327"/>
      <c r="R223" s="328"/>
    </row>
    <row r="224" spans="1:18" x14ac:dyDescent="0.25">
      <c r="A224" s="314"/>
      <c r="B224" s="21"/>
      <c r="C224" s="21"/>
      <c r="D224" s="44" t="s">
        <v>43</v>
      </c>
      <c r="E224" s="280">
        <v>0</v>
      </c>
      <c r="F224" s="329"/>
      <c r="G224" s="330"/>
      <c r="H224" s="331">
        <f>ROUND(IF(E224&gt;=$P$6,$P$6,E224),0)</f>
        <v>0</v>
      </c>
      <c r="I224" s="332"/>
      <c r="J224" s="331">
        <f>ROUND(IF((H224*$P$4)+H224&gt;=$P$6,$P$6,(H224*$P$4)+H224),0)</f>
        <v>0</v>
      </c>
      <c r="K224" s="333"/>
      <c r="L224" s="331">
        <f>ROUND(IF((J224*$P$4)+J224&gt;=$P$6,$P$6,(J224*$P$4)+J224),0)</f>
        <v>0</v>
      </c>
      <c r="M224" s="334"/>
      <c r="N224" s="331">
        <f>ROUND(IF((L224*$P$4)+L224&gt;=$P$6,$P$6,(L224*$P$4)+L224),0)</f>
        <v>0</v>
      </c>
      <c r="O224" s="334"/>
      <c r="P224" s="331">
        <f>ROUND(IF((N224*$P$4)+N224&gt;=$P$6,$P$6,(N224*$P$4)+N224),0)</f>
        <v>0</v>
      </c>
      <c r="Q224" s="327"/>
      <c r="R224" s="328"/>
    </row>
    <row r="225" spans="1:18" x14ac:dyDescent="0.25">
      <c r="A225" s="314"/>
      <c r="B225" s="58"/>
      <c r="C225" s="59"/>
      <c r="D225" s="60" t="s">
        <v>44</v>
      </c>
      <c r="E225" s="61"/>
      <c r="F225" s="329"/>
      <c r="G225" s="330"/>
      <c r="H225" s="376">
        <f t="shared" ref="H225:P225" si="70">ROUND(H224*H223,0)</f>
        <v>0</v>
      </c>
      <c r="I225" s="335">
        <f t="shared" si="70"/>
        <v>0</v>
      </c>
      <c r="J225" s="376">
        <f t="shared" si="70"/>
        <v>0</v>
      </c>
      <c r="K225" s="335">
        <f t="shared" si="70"/>
        <v>0</v>
      </c>
      <c r="L225" s="376">
        <f t="shared" si="70"/>
        <v>0</v>
      </c>
      <c r="M225" s="335">
        <f t="shared" si="70"/>
        <v>0</v>
      </c>
      <c r="N225" s="376">
        <f t="shared" si="70"/>
        <v>0</v>
      </c>
      <c r="O225" s="335">
        <f t="shared" si="70"/>
        <v>0</v>
      </c>
      <c r="P225" s="379">
        <f t="shared" si="70"/>
        <v>0</v>
      </c>
      <c r="Q225" s="327"/>
      <c r="R225" s="328"/>
    </row>
    <row r="226" spans="1:18" x14ac:dyDescent="0.25">
      <c r="A226" s="314"/>
      <c r="B226" s="58"/>
      <c r="C226" s="59"/>
      <c r="D226" s="63" t="s">
        <v>26</v>
      </c>
      <c r="E226" s="372">
        <v>0.23</v>
      </c>
      <c r="F226" s="329"/>
      <c r="G226" s="330"/>
      <c r="H226" s="377">
        <f>ROUND(H225*E226,0)</f>
        <v>0</v>
      </c>
      <c r="I226" s="336"/>
      <c r="J226" s="378">
        <f>ROUND(J225*E226,0)</f>
        <v>0</v>
      </c>
      <c r="K226" s="337"/>
      <c r="L226" s="378">
        <f>ROUND(L225*E226,0)</f>
        <v>0</v>
      </c>
      <c r="M226" s="337"/>
      <c r="N226" s="378">
        <f>ROUND(N225*E226,0)</f>
        <v>0</v>
      </c>
      <c r="O226" s="337"/>
      <c r="P226" s="378">
        <f>ROUND(P225*E226,0)</f>
        <v>0</v>
      </c>
      <c r="Q226" s="327"/>
      <c r="R226" s="328"/>
    </row>
    <row r="227" spans="1:18" ht="16.5" x14ac:dyDescent="0.3">
      <c r="A227" s="314"/>
      <c r="B227" s="58"/>
      <c r="C227" s="59"/>
      <c r="D227" s="500" t="s">
        <v>45</v>
      </c>
      <c r="E227" s="501"/>
      <c r="F227" s="338"/>
      <c r="G227" s="339"/>
      <c r="H227" s="68">
        <f t="shared" ref="H227:P227" si="71">ROUND(H225+H226,0)</f>
        <v>0</v>
      </c>
      <c r="I227" s="69">
        <f t="shared" si="71"/>
        <v>0</v>
      </c>
      <c r="J227" s="70">
        <f t="shared" si="71"/>
        <v>0</v>
      </c>
      <c r="K227" s="69">
        <f t="shared" si="71"/>
        <v>0</v>
      </c>
      <c r="L227" s="70">
        <f t="shared" si="71"/>
        <v>0</v>
      </c>
      <c r="M227" s="69">
        <f t="shared" si="71"/>
        <v>0</v>
      </c>
      <c r="N227" s="70">
        <f t="shared" si="71"/>
        <v>0</v>
      </c>
      <c r="O227" s="69">
        <f t="shared" si="71"/>
        <v>0</v>
      </c>
      <c r="P227" s="70">
        <f t="shared" si="71"/>
        <v>0</v>
      </c>
      <c r="Q227" s="340"/>
      <c r="R227" s="69">
        <f>ROUND(H227+J227+L227+N227+P227,0)</f>
        <v>0</v>
      </c>
    </row>
    <row r="228" spans="1:18" ht="9" customHeight="1" x14ac:dyDescent="0.3">
      <c r="A228" s="314"/>
      <c r="B228" s="58"/>
      <c r="C228" s="59"/>
      <c r="D228" s="73"/>
      <c r="E228" s="74"/>
      <c r="F228" s="338"/>
      <c r="G228" s="339"/>
      <c r="H228" s="68"/>
      <c r="I228" s="69"/>
      <c r="J228" s="69"/>
      <c r="K228" s="69"/>
      <c r="L228" s="68"/>
      <c r="M228" s="69"/>
      <c r="N228" s="68"/>
      <c r="O228" s="69"/>
      <c r="P228" s="68"/>
      <c r="Q228" s="340"/>
      <c r="R228" s="69"/>
    </row>
    <row r="229" spans="1:18" x14ac:dyDescent="0.25">
      <c r="A229" s="314">
        <v>21</v>
      </c>
      <c r="B229" s="283" t="s">
        <v>23</v>
      </c>
      <c r="C229" s="282"/>
      <c r="D229" s="44" t="s">
        <v>46</v>
      </c>
      <c r="E229" s="45"/>
      <c r="F229" s="22"/>
      <c r="G229" s="46"/>
      <c r="H229" s="373">
        <v>0</v>
      </c>
      <c r="I229" s="325"/>
      <c r="J229" s="374">
        <f>$H229</f>
        <v>0</v>
      </c>
      <c r="K229" s="326"/>
      <c r="L229" s="375">
        <f>$H229</f>
        <v>0</v>
      </c>
      <c r="M229" s="326"/>
      <c r="N229" s="375">
        <f>$H229</f>
        <v>0</v>
      </c>
      <c r="O229" s="326"/>
      <c r="P229" s="375">
        <f>$H229</f>
        <v>0</v>
      </c>
      <c r="Q229" s="327"/>
      <c r="R229" s="328"/>
    </row>
    <row r="230" spans="1:18" x14ac:dyDescent="0.25">
      <c r="A230" s="314"/>
      <c r="B230" s="21"/>
      <c r="C230" s="21"/>
      <c r="D230" s="44" t="s">
        <v>43</v>
      </c>
      <c r="E230" s="280">
        <v>0</v>
      </c>
      <c r="F230" s="329"/>
      <c r="G230" s="330"/>
      <c r="H230" s="331">
        <f>ROUND(IF(E230&gt;=$P$6,$P$6,E230),0)</f>
        <v>0</v>
      </c>
      <c r="I230" s="332"/>
      <c r="J230" s="331">
        <f>ROUND(IF((H230*$P$4)+H230&gt;=$P$6,$P$6,(H230*$P$4)+H230),0)</f>
        <v>0</v>
      </c>
      <c r="K230" s="333"/>
      <c r="L230" s="331">
        <f>ROUND(IF((J230*$P$4)+J230&gt;=$P$6,$P$6,(J230*$P$4)+J230),0)</f>
        <v>0</v>
      </c>
      <c r="M230" s="334"/>
      <c r="N230" s="331">
        <f>ROUND(IF((L230*$P$4)+L230&gt;=$P$6,$P$6,(L230*$P$4)+L230),0)</f>
        <v>0</v>
      </c>
      <c r="O230" s="334"/>
      <c r="P230" s="331">
        <f>ROUND(IF((N230*$P$4)+N230&gt;=$P$6,$P$6,(N230*$P$4)+N230),0)</f>
        <v>0</v>
      </c>
      <c r="Q230" s="327"/>
      <c r="R230" s="328"/>
    </row>
    <row r="231" spans="1:18" x14ac:dyDescent="0.25">
      <c r="A231" s="314"/>
      <c r="B231" s="58"/>
      <c r="C231" s="59"/>
      <c r="D231" s="60" t="s">
        <v>44</v>
      </c>
      <c r="E231" s="61"/>
      <c r="F231" s="329"/>
      <c r="G231" s="330"/>
      <c r="H231" s="376">
        <f t="shared" ref="H231:P231" si="72">ROUND(H230*H229,0)</f>
        <v>0</v>
      </c>
      <c r="I231" s="335">
        <f t="shared" si="72"/>
        <v>0</v>
      </c>
      <c r="J231" s="376">
        <f t="shared" si="72"/>
        <v>0</v>
      </c>
      <c r="K231" s="335">
        <f t="shared" si="72"/>
        <v>0</v>
      </c>
      <c r="L231" s="376">
        <f t="shared" si="72"/>
        <v>0</v>
      </c>
      <c r="M231" s="335">
        <f t="shared" si="72"/>
        <v>0</v>
      </c>
      <c r="N231" s="376">
        <f t="shared" si="72"/>
        <v>0</v>
      </c>
      <c r="O231" s="335">
        <f t="shared" si="72"/>
        <v>0</v>
      </c>
      <c r="P231" s="379">
        <f t="shared" si="72"/>
        <v>0</v>
      </c>
      <c r="Q231" s="327"/>
      <c r="R231" s="328"/>
    </row>
    <row r="232" spans="1:18" x14ac:dyDescent="0.25">
      <c r="A232" s="314"/>
      <c r="B232" s="58"/>
      <c r="C232" s="59"/>
      <c r="D232" s="63" t="s">
        <v>26</v>
      </c>
      <c r="E232" s="372">
        <v>0.23</v>
      </c>
      <c r="F232" s="329"/>
      <c r="G232" s="330"/>
      <c r="H232" s="377">
        <f>ROUND(H231*E232,0)</f>
        <v>0</v>
      </c>
      <c r="I232" s="336"/>
      <c r="J232" s="378">
        <f>ROUND(J231*E232,0)</f>
        <v>0</v>
      </c>
      <c r="K232" s="337"/>
      <c r="L232" s="378">
        <f>ROUND(L231*E232,0)</f>
        <v>0</v>
      </c>
      <c r="M232" s="337"/>
      <c r="N232" s="378">
        <f>ROUND(N231*E232,0)</f>
        <v>0</v>
      </c>
      <c r="O232" s="337"/>
      <c r="P232" s="378">
        <f>ROUND(P231*E232,0)</f>
        <v>0</v>
      </c>
      <c r="Q232" s="327"/>
      <c r="R232" s="328"/>
    </row>
    <row r="233" spans="1:18" ht="16.5" x14ac:dyDescent="0.3">
      <c r="A233" s="314"/>
      <c r="B233" s="58"/>
      <c r="C233" s="59"/>
      <c r="D233" s="500" t="s">
        <v>45</v>
      </c>
      <c r="E233" s="501"/>
      <c r="F233" s="338"/>
      <c r="G233" s="339"/>
      <c r="H233" s="68">
        <f t="shared" ref="H233:P233" si="73">ROUND(H231+H232,0)</f>
        <v>0</v>
      </c>
      <c r="I233" s="69">
        <f t="shared" si="73"/>
        <v>0</v>
      </c>
      <c r="J233" s="70">
        <f t="shared" si="73"/>
        <v>0</v>
      </c>
      <c r="K233" s="69">
        <f t="shared" si="73"/>
        <v>0</v>
      </c>
      <c r="L233" s="70">
        <f t="shared" si="73"/>
        <v>0</v>
      </c>
      <c r="M233" s="69">
        <f t="shared" si="73"/>
        <v>0</v>
      </c>
      <c r="N233" s="70">
        <f t="shared" si="73"/>
        <v>0</v>
      </c>
      <c r="O233" s="69">
        <f t="shared" si="73"/>
        <v>0</v>
      </c>
      <c r="P233" s="70">
        <f t="shared" si="73"/>
        <v>0</v>
      </c>
      <c r="Q233" s="340"/>
      <c r="R233" s="69">
        <f>ROUND(H233+J233+L233+N233+P233,0)</f>
        <v>0</v>
      </c>
    </row>
    <row r="234" spans="1:18" ht="9" customHeight="1" x14ac:dyDescent="0.3">
      <c r="A234" s="314"/>
      <c r="B234" s="58"/>
      <c r="C234" s="59"/>
      <c r="D234" s="73"/>
      <c r="E234" s="74"/>
      <c r="F234" s="338"/>
      <c r="G234" s="339"/>
      <c r="H234" s="68"/>
      <c r="I234" s="69"/>
      <c r="J234" s="68"/>
      <c r="K234" s="69"/>
      <c r="L234" s="68"/>
      <c r="M234" s="69"/>
      <c r="N234" s="68"/>
      <c r="O234" s="69"/>
      <c r="P234" s="68"/>
      <c r="Q234" s="340"/>
      <c r="R234" s="69"/>
    </row>
    <row r="235" spans="1:18" x14ac:dyDescent="0.25">
      <c r="A235" s="314">
        <v>22</v>
      </c>
      <c r="B235" s="283" t="s">
        <v>23</v>
      </c>
      <c r="C235" s="282"/>
      <c r="D235" s="44" t="s">
        <v>46</v>
      </c>
      <c r="E235" s="45"/>
      <c r="F235" s="22"/>
      <c r="G235" s="46"/>
      <c r="H235" s="373">
        <v>0</v>
      </c>
      <c r="I235" s="325"/>
      <c r="J235" s="374">
        <f>$H235</f>
        <v>0</v>
      </c>
      <c r="K235" s="326"/>
      <c r="L235" s="375">
        <f>$H235</f>
        <v>0</v>
      </c>
      <c r="M235" s="326"/>
      <c r="N235" s="375">
        <f>$H235</f>
        <v>0</v>
      </c>
      <c r="O235" s="326"/>
      <c r="P235" s="375">
        <f>$H235</f>
        <v>0</v>
      </c>
      <c r="Q235" s="327"/>
      <c r="R235" s="328"/>
    </row>
    <row r="236" spans="1:18" x14ac:dyDescent="0.25">
      <c r="A236" s="314"/>
      <c r="B236" s="21"/>
      <c r="C236" s="21"/>
      <c r="D236" s="44" t="s">
        <v>43</v>
      </c>
      <c r="E236" s="280">
        <v>0</v>
      </c>
      <c r="F236" s="329"/>
      <c r="G236" s="330"/>
      <c r="H236" s="331">
        <f>ROUND(IF(E236&gt;=$P$6,$P$6,E236),0)</f>
        <v>0</v>
      </c>
      <c r="I236" s="332"/>
      <c r="J236" s="331">
        <f>ROUND(IF((H236*$P$4)+H236&gt;=$P$6,$P$6,(H236*$P$4)+H236),0)</f>
        <v>0</v>
      </c>
      <c r="K236" s="333"/>
      <c r="L236" s="331">
        <f>ROUND(IF((J236*$P$4)+J236&gt;=$P$6,$P$6,(J236*$P$4)+J236),0)</f>
        <v>0</v>
      </c>
      <c r="M236" s="334"/>
      <c r="N236" s="331">
        <f>ROUND(IF((L236*$P$4)+L236&gt;=$P$6,$P$6,(L236*$P$4)+L236),0)</f>
        <v>0</v>
      </c>
      <c r="O236" s="334"/>
      <c r="P236" s="331">
        <f>ROUND(IF((N236*$P$4)+N236&gt;=$P$6,$P$6,(N236*$P$4)+N236),0)</f>
        <v>0</v>
      </c>
      <c r="Q236" s="327"/>
      <c r="R236" s="328"/>
    </row>
    <row r="237" spans="1:18" x14ac:dyDescent="0.25">
      <c r="A237" s="314"/>
      <c r="B237" s="58"/>
      <c r="C237" s="59"/>
      <c r="D237" s="60" t="s">
        <v>44</v>
      </c>
      <c r="E237" s="61"/>
      <c r="F237" s="329"/>
      <c r="G237" s="330"/>
      <c r="H237" s="376">
        <f t="shared" ref="H237:P237" si="74">ROUND(H236*H235,0)</f>
        <v>0</v>
      </c>
      <c r="I237" s="335">
        <f t="shared" si="74"/>
        <v>0</v>
      </c>
      <c r="J237" s="376">
        <f t="shared" si="74"/>
        <v>0</v>
      </c>
      <c r="K237" s="335">
        <f t="shared" si="74"/>
        <v>0</v>
      </c>
      <c r="L237" s="376">
        <f t="shared" si="74"/>
        <v>0</v>
      </c>
      <c r="M237" s="335">
        <f t="shared" si="74"/>
        <v>0</v>
      </c>
      <c r="N237" s="376">
        <f t="shared" si="74"/>
        <v>0</v>
      </c>
      <c r="O237" s="335">
        <f t="shared" si="74"/>
        <v>0</v>
      </c>
      <c r="P237" s="379">
        <f t="shared" si="74"/>
        <v>0</v>
      </c>
      <c r="Q237" s="327"/>
      <c r="R237" s="328"/>
    </row>
    <row r="238" spans="1:18" x14ac:dyDescent="0.25">
      <c r="A238" s="314"/>
      <c r="B238" s="58"/>
      <c r="C238" s="59"/>
      <c r="D238" s="63" t="s">
        <v>26</v>
      </c>
      <c r="E238" s="372">
        <v>0.23</v>
      </c>
      <c r="F238" s="329"/>
      <c r="G238" s="330"/>
      <c r="H238" s="377">
        <f>ROUND(H237*E238,0)</f>
        <v>0</v>
      </c>
      <c r="I238" s="336"/>
      <c r="J238" s="378">
        <f>ROUND(J237*E238,0)</f>
        <v>0</v>
      </c>
      <c r="K238" s="337"/>
      <c r="L238" s="378">
        <f>ROUND(L237*E238,0)</f>
        <v>0</v>
      </c>
      <c r="M238" s="337"/>
      <c r="N238" s="378">
        <f>ROUND(N237*E238,0)</f>
        <v>0</v>
      </c>
      <c r="O238" s="337"/>
      <c r="P238" s="378">
        <f>ROUND(P237*E238,0)</f>
        <v>0</v>
      </c>
      <c r="Q238" s="327"/>
      <c r="R238" s="328"/>
    </row>
    <row r="239" spans="1:18" ht="16.5" x14ac:dyDescent="0.3">
      <c r="A239" s="314"/>
      <c r="B239" s="58"/>
      <c r="C239" s="59"/>
      <c r="D239" s="500" t="s">
        <v>45</v>
      </c>
      <c r="E239" s="501"/>
      <c r="F239" s="338"/>
      <c r="G239" s="339"/>
      <c r="H239" s="68">
        <f t="shared" ref="H239:P239" si="75">ROUND(H237+H238,0)</f>
        <v>0</v>
      </c>
      <c r="I239" s="69">
        <f t="shared" si="75"/>
        <v>0</v>
      </c>
      <c r="J239" s="70">
        <f t="shared" si="75"/>
        <v>0</v>
      </c>
      <c r="K239" s="69">
        <f t="shared" si="75"/>
        <v>0</v>
      </c>
      <c r="L239" s="70">
        <f t="shared" si="75"/>
        <v>0</v>
      </c>
      <c r="M239" s="69">
        <f t="shared" si="75"/>
        <v>0</v>
      </c>
      <c r="N239" s="70">
        <f t="shared" si="75"/>
        <v>0</v>
      </c>
      <c r="O239" s="69">
        <f t="shared" si="75"/>
        <v>0</v>
      </c>
      <c r="P239" s="70">
        <f t="shared" si="75"/>
        <v>0</v>
      </c>
      <c r="Q239" s="340"/>
      <c r="R239" s="69">
        <f>ROUND(H239+J239+L239+N239+P239,0)</f>
        <v>0</v>
      </c>
    </row>
    <row r="240" spans="1:18" ht="9" customHeight="1" x14ac:dyDescent="0.25">
      <c r="A240" s="314"/>
      <c r="B240" s="43"/>
      <c r="C240" s="21"/>
      <c r="D240" s="21"/>
      <c r="E240" s="93"/>
      <c r="F240" s="22"/>
      <c r="G240" s="46"/>
      <c r="H240" s="357"/>
      <c r="I240" s="358"/>
      <c r="J240" s="357"/>
      <c r="K240" s="358"/>
      <c r="L240" s="357"/>
      <c r="M240" s="358"/>
      <c r="N240" s="357"/>
      <c r="O240" s="358"/>
      <c r="P240" s="357"/>
      <c r="Q240" s="327"/>
      <c r="R240" s="359"/>
    </row>
    <row r="241" spans="1:18" x14ac:dyDescent="0.25">
      <c r="A241" s="314">
        <v>23</v>
      </c>
      <c r="B241" s="283" t="s">
        <v>23</v>
      </c>
      <c r="C241" s="282"/>
      <c r="D241" s="44" t="s">
        <v>46</v>
      </c>
      <c r="E241" s="45"/>
      <c r="F241" s="22"/>
      <c r="G241" s="46"/>
      <c r="H241" s="373">
        <v>0</v>
      </c>
      <c r="I241" s="325"/>
      <c r="J241" s="374">
        <f>$H241</f>
        <v>0</v>
      </c>
      <c r="K241" s="326"/>
      <c r="L241" s="375">
        <f>$H241</f>
        <v>0</v>
      </c>
      <c r="M241" s="326"/>
      <c r="N241" s="375">
        <f>$H241</f>
        <v>0</v>
      </c>
      <c r="O241" s="326"/>
      <c r="P241" s="375">
        <f>$H241</f>
        <v>0</v>
      </c>
      <c r="Q241" s="327"/>
      <c r="R241" s="328"/>
    </row>
    <row r="242" spans="1:18" x14ac:dyDescent="0.25">
      <c r="A242" s="314"/>
      <c r="B242" s="21"/>
      <c r="C242" s="21"/>
      <c r="D242" s="44" t="s">
        <v>43</v>
      </c>
      <c r="E242" s="280">
        <v>0</v>
      </c>
      <c r="F242" s="329"/>
      <c r="G242" s="330"/>
      <c r="H242" s="331">
        <f>ROUND(IF(E242&gt;=$P$6,$P$6,E242),0)</f>
        <v>0</v>
      </c>
      <c r="I242" s="332"/>
      <c r="J242" s="331">
        <f>ROUND(IF((H242*$P$4)+H242&gt;=$P$6,$P$6,(H242*$P$4)+H242),0)</f>
        <v>0</v>
      </c>
      <c r="K242" s="333"/>
      <c r="L242" s="331">
        <f>ROUND(IF((J242*$P$4)+J242&gt;=$P$6,$P$6,(J242*$P$4)+J242),0)</f>
        <v>0</v>
      </c>
      <c r="M242" s="334"/>
      <c r="N242" s="331">
        <f>ROUND(IF((L242*$P$4)+L242&gt;=$P$6,$P$6,(L242*$P$4)+L242),0)</f>
        <v>0</v>
      </c>
      <c r="O242" s="334"/>
      <c r="P242" s="331">
        <f>ROUND(IF((N242*$P$4)+N242&gt;=$P$6,$P$6,(N242*$P$4)+N242),0)</f>
        <v>0</v>
      </c>
      <c r="Q242" s="327"/>
      <c r="R242" s="328"/>
    </row>
    <row r="243" spans="1:18" x14ac:dyDescent="0.25">
      <c r="A243" s="314"/>
      <c r="B243" s="58"/>
      <c r="C243" s="59"/>
      <c r="D243" s="60" t="s">
        <v>44</v>
      </c>
      <c r="E243" s="61"/>
      <c r="F243" s="329"/>
      <c r="G243" s="330"/>
      <c r="H243" s="376">
        <f t="shared" ref="H243:P243" si="76">ROUND(H242*H241,0)</f>
        <v>0</v>
      </c>
      <c r="I243" s="335">
        <f t="shared" si="76"/>
        <v>0</v>
      </c>
      <c r="J243" s="376">
        <f t="shared" si="76"/>
        <v>0</v>
      </c>
      <c r="K243" s="335">
        <f t="shared" si="76"/>
        <v>0</v>
      </c>
      <c r="L243" s="376">
        <f t="shared" si="76"/>
        <v>0</v>
      </c>
      <c r="M243" s="335">
        <f t="shared" si="76"/>
        <v>0</v>
      </c>
      <c r="N243" s="376">
        <f t="shared" si="76"/>
        <v>0</v>
      </c>
      <c r="O243" s="335">
        <f t="shared" si="76"/>
        <v>0</v>
      </c>
      <c r="P243" s="379">
        <f t="shared" si="76"/>
        <v>0</v>
      </c>
      <c r="Q243" s="327"/>
      <c r="R243" s="328"/>
    </row>
    <row r="244" spans="1:18" x14ac:dyDescent="0.25">
      <c r="A244" s="314"/>
      <c r="B244" s="58"/>
      <c r="C244" s="59"/>
      <c r="D244" s="63" t="s">
        <v>26</v>
      </c>
      <c r="E244" s="372">
        <v>0.23</v>
      </c>
      <c r="F244" s="329"/>
      <c r="G244" s="330"/>
      <c r="H244" s="377">
        <f>ROUND(H243*E244,0)</f>
        <v>0</v>
      </c>
      <c r="I244" s="336"/>
      <c r="J244" s="378">
        <f>ROUND(J243*E244,0)</f>
        <v>0</v>
      </c>
      <c r="K244" s="337"/>
      <c r="L244" s="378">
        <f>ROUND(L243*E244,0)</f>
        <v>0</v>
      </c>
      <c r="M244" s="337"/>
      <c r="N244" s="378">
        <f>ROUND(N243*E244,0)</f>
        <v>0</v>
      </c>
      <c r="O244" s="337"/>
      <c r="P244" s="378">
        <f>ROUND(P243*E244,0)</f>
        <v>0</v>
      </c>
      <c r="Q244" s="327"/>
      <c r="R244" s="328"/>
    </row>
    <row r="245" spans="1:18" ht="16.5" x14ac:dyDescent="0.3">
      <c r="A245" s="314"/>
      <c r="B245" s="58"/>
      <c r="C245" s="59"/>
      <c r="D245" s="500" t="s">
        <v>45</v>
      </c>
      <c r="E245" s="501"/>
      <c r="F245" s="338"/>
      <c r="G245" s="339"/>
      <c r="H245" s="68">
        <f t="shared" ref="H245:P245" si="77">ROUND(H243+H244,0)</f>
        <v>0</v>
      </c>
      <c r="I245" s="69">
        <f t="shared" si="77"/>
        <v>0</v>
      </c>
      <c r="J245" s="70">
        <f t="shared" si="77"/>
        <v>0</v>
      </c>
      <c r="K245" s="69">
        <f t="shared" si="77"/>
        <v>0</v>
      </c>
      <c r="L245" s="70">
        <f t="shared" si="77"/>
        <v>0</v>
      </c>
      <c r="M245" s="69">
        <f t="shared" si="77"/>
        <v>0</v>
      </c>
      <c r="N245" s="70">
        <f t="shared" si="77"/>
        <v>0</v>
      </c>
      <c r="O245" s="69">
        <f t="shared" si="77"/>
        <v>0</v>
      </c>
      <c r="P245" s="70">
        <f t="shared" si="77"/>
        <v>0</v>
      </c>
      <c r="Q245" s="340"/>
      <c r="R245" s="69">
        <f>ROUND(H245+J245+L245+N245+P245,0)</f>
        <v>0</v>
      </c>
    </row>
    <row r="246" spans="1:18" ht="9" customHeight="1" x14ac:dyDescent="0.3">
      <c r="A246" s="314"/>
      <c r="B246" s="58"/>
      <c r="C246" s="59"/>
      <c r="D246" s="73"/>
      <c r="E246" s="74"/>
      <c r="F246" s="338"/>
      <c r="G246" s="339"/>
      <c r="H246" s="68"/>
      <c r="I246" s="69"/>
      <c r="J246" s="69"/>
      <c r="K246" s="69"/>
      <c r="L246" s="68"/>
      <c r="M246" s="69"/>
      <c r="N246" s="68"/>
      <c r="O246" s="69"/>
      <c r="P246" s="68"/>
      <c r="Q246" s="340"/>
      <c r="R246" s="69"/>
    </row>
    <row r="247" spans="1:18" x14ac:dyDescent="0.25">
      <c r="A247" s="314">
        <v>24</v>
      </c>
      <c r="B247" s="283" t="s">
        <v>23</v>
      </c>
      <c r="C247" s="282"/>
      <c r="D247" s="44" t="s">
        <v>46</v>
      </c>
      <c r="E247" s="45"/>
      <c r="F247" s="22"/>
      <c r="G247" s="46"/>
      <c r="H247" s="373">
        <v>0</v>
      </c>
      <c r="I247" s="325"/>
      <c r="J247" s="374">
        <f>$H247</f>
        <v>0</v>
      </c>
      <c r="K247" s="326"/>
      <c r="L247" s="375">
        <f>$H247</f>
        <v>0</v>
      </c>
      <c r="M247" s="326"/>
      <c r="N247" s="375">
        <f>$H247</f>
        <v>0</v>
      </c>
      <c r="O247" s="326"/>
      <c r="P247" s="375">
        <f>$H247</f>
        <v>0</v>
      </c>
      <c r="Q247" s="327"/>
      <c r="R247" s="328"/>
    </row>
    <row r="248" spans="1:18" x14ac:dyDescent="0.25">
      <c r="A248" s="314"/>
      <c r="B248" s="21"/>
      <c r="C248" s="21"/>
      <c r="D248" s="44" t="s">
        <v>43</v>
      </c>
      <c r="E248" s="280">
        <v>0</v>
      </c>
      <c r="F248" s="329"/>
      <c r="G248" s="330"/>
      <c r="H248" s="331">
        <f>ROUND(IF(E248&gt;=$P$6,$P$6,E248),0)</f>
        <v>0</v>
      </c>
      <c r="I248" s="332"/>
      <c r="J248" s="331">
        <f>ROUND(IF((H248*$P$4)+H248&gt;=$P$6,$P$6,(H248*$P$4)+H248),0)</f>
        <v>0</v>
      </c>
      <c r="K248" s="333"/>
      <c r="L248" s="331">
        <f>ROUND(IF((J248*$P$4)+J248&gt;=$P$6,$P$6,(J248*$P$4)+J248),0)</f>
        <v>0</v>
      </c>
      <c r="M248" s="334"/>
      <c r="N248" s="331">
        <f>ROUND(IF((L248*$P$4)+L248&gt;=$P$6,$P$6,(L248*$P$4)+L248),0)</f>
        <v>0</v>
      </c>
      <c r="O248" s="334"/>
      <c r="P248" s="331">
        <f>ROUND(IF((N248*$P$4)+N248&gt;=$P$6,$P$6,(N248*$P$4)+N248),0)</f>
        <v>0</v>
      </c>
      <c r="Q248" s="327"/>
      <c r="R248" s="328"/>
    </row>
    <row r="249" spans="1:18" x14ac:dyDescent="0.25">
      <c r="A249" s="314"/>
      <c r="B249" s="58"/>
      <c r="C249" s="59"/>
      <c r="D249" s="60" t="s">
        <v>44</v>
      </c>
      <c r="E249" s="61"/>
      <c r="F249" s="329"/>
      <c r="G249" s="330"/>
      <c r="H249" s="376">
        <f t="shared" ref="H249:P249" si="78">ROUND(H248*H247,0)</f>
        <v>0</v>
      </c>
      <c r="I249" s="335">
        <f t="shared" si="78"/>
        <v>0</v>
      </c>
      <c r="J249" s="376">
        <f t="shared" si="78"/>
        <v>0</v>
      </c>
      <c r="K249" s="335">
        <f t="shared" si="78"/>
        <v>0</v>
      </c>
      <c r="L249" s="376">
        <f t="shared" si="78"/>
        <v>0</v>
      </c>
      <c r="M249" s="335">
        <f t="shared" si="78"/>
        <v>0</v>
      </c>
      <c r="N249" s="376">
        <f t="shared" si="78"/>
        <v>0</v>
      </c>
      <c r="O249" s="335">
        <f t="shared" si="78"/>
        <v>0</v>
      </c>
      <c r="P249" s="379">
        <f t="shared" si="78"/>
        <v>0</v>
      </c>
      <c r="Q249" s="327"/>
      <c r="R249" s="328"/>
    </row>
    <row r="250" spans="1:18" x14ac:dyDescent="0.25">
      <c r="A250" s="314"/>
      <c r="B250" s="58"/>
      <c r="C250" s="59"/>
      <c r="D250" s="63" t="s">
        <v>26</v>
      </c>
      <c r="E250" s="372">
        <v>0.23</v>
      </c>
      <c r="F250" s="329"/>
      <c r="G250" s="330"/>
      <c r="H250" s="377">
        <f>ROUND(H249*E250,0)</f>
        <v>0</v>
      </c>
      <c r="I250" s="336"/>
      <c r="J250" s="378">
        <f>ROUND(J249*E250,0)</f>
        <v>0</v>
      </c>
      <c r="K250" s="337"/>
      <c r="L250" s="378">
        <f>ROUND(L249*E250,0)</f>
        <v>0</v>
      </c>
      <c r="M250" s="337"/>
      <c r="N250" s="378">
        <f>ROUND(N249*E250,0)</f>
        <v>0</v>
      </c>
      <c r="O250" s="337"/>
      <c r="P250" s="378">
        <f>ROUND(P249*E250,0)</f>
        <v>0</v>
      </c>
      <c r="Q250" s="327"/>
      <c r="R250" s="328"/>
    </row>
    <row r="251" spans="1:18" ht="16.5" x14ac:dyDescent="0.3">
      <c r="A251" s="314"/>
      <c r="B251" s="58"/>
      <c r="C251" s="59"/>
      <c r="D251" s="500" t="s">
        <v>45</v>
      </c>
      <c r="E251" s="501"/>
      <c r="F251" s="338"/>
      <c r="G251" s="339"/>
      <c r="H251" s="68">
        <f t="shared" ref="H251:P251" si="79">ROUND(H249+H250,0)</f>
        <v>0</v>
      </c>
      <c r="I251" s="69">
        <f t="shared" si="79"/>
        <v>0</v>
      </c>
      <c r="J251" s="70">
        <f t="shared" si="79"/>
        <v>0</v>
      </c>
      <c r="K251" s="69">
        <f t="shared" si="79"/>
        <v>0</v>
      </c>
      <c r="L251" s="70">
        <f t="shared" si="79"/>
        <v>0</v>
      </c>
      <c r="M251" s="69">
        <f t="shared" si="79"/>
        <v>0</v>
      </c>
      <c r="N251" s="70">
        <f t="shared" si="79"/>
        <v>0</v>
      </c>
      <c r="O251" s="69">
        <f t="shared" si="79"/>
        <v>0</v>
      </c>
      <c r="P251" s="70">
        <f t="shared" si="79"/>
        <v>0</v>
      </c>
      <c r="Q251" s="340"/>
      <c r="R251" s="69">
        <f>ROUND(H251+J251+L251+N251+P251,0)</f>
        <v>0</v>
      </c>
    </row>
    <row r="252" spans="1:18" ht="9" customHeight="1" x14ac:dyDescent="0.3">
      <c r="A252" s="314"/>
      <c r="B252" s="58"/>
      <c r="C252" s="59"/>
      <c r="D252" s="73"/>
      <c r="E252" s="74"/>
      <c r="F252" s="338"/>
      <c r="G252" s="339"/>
      <c r="H252" s="68"/>
      <c r="I252" s="69"/>
      <c r="J252" s="68"/>
      <c r="K252" s="69"/>
      <c r="L252" s="68"/>
      <c r="M252" s="69"/>
      <c r="N252" s="68"/>
      <c r="O252" s="69"/>
      <c r="P252" s="68"/>
      <c r="Q252" s="340"/>
      <c r="R252" s="69"/>
    </row>
    <row r="253" spans="1:18" x14ac:dyDescent="0.25">
      <c r="A253" s="314"/>
      <c r="B253" s="43" t="s">
        <v>31</v>
      </c>
      <c r="C253" s="21"/>
      <c r="D253" s="21"/>
      <c r="E253" s="93"/>
      <c r="F253" s="22"/>
      <c r="G253" s="46"/>
      <c r="H253" s="357"/>
      <c r="I253" s="358"/>
      <c r="J253" s="357"/>
      <c r="K253" s="358"/>
      <c r="L253" s="357"/>
      <c r="M253" s="358"/>
      <c r="N253" s="357"/>
      <c r="O253" s="358"/>
      <c r="P253" s="357"/>
      <c r="Q253" s="327"/>
      <c r="R253" s="359"/>
    </row>
    <row r="254" spans="1:18" x14ac:dyDescent="0.25">
      <c r="A254" s="314">
        <v>1</v>
      </c>
      <c r="B254" s="283" t="s">
        <v>23</v>
      </c>
      <c r="C254" s="282"/>
      <c r="D254" s="44" t="s">
        <v>46</v>
      </c>
      <c r="E254" s="45"/>
      <c r="F254" s="22"/>
      <c r="G254" s="46"/>
      <c r="H254" s="373">
        <v>0</v>
      </c>
      <c r="I254" s="325"/>
      <c r="J254" s="374">
        <f>$H254</f>
        <v>0</v>
      </c>
      <c r="K254" s="326"/>
      <c r="L254" s="375">
        <f>$H254</f>
        <v>0</v>
      </c>
      <c r="M254" s="326"/>
      <c r="N254" s="375">
        <f>$H254</f>
        <v>0</v>
      </c>
      <c r="O254" s="326"/>
      <c r="P254" s="375">
        <f>$H254</f>
        <v>0</v>
      </c>
      <c r="Q254" s="327"/>
      <c r="R254" s="328"/>
    </row>
    <row r="255" spans="1:18" x14ac:dyDescent="0.25">
      <c r="A255" s="314"/>
      <c r="B255" s="21"/>
      <c r="C255" s="21"/>
      <c r="D255" s="44" t="s">
        <v>43</v>
      </c>
      <c r="E255" s="280">
        <v>0</v>
      </c>
      <c r="F255" s="329"/>
      <c r="G255" s="330"/>
      <c r="H255" s="331">
        <f>ROUND(IF(E255&gt;=$P$6,$P$6,E255),0)</f>
        <v>0</v>
      </c>
      <c r="I255" s="332"/>
      <c r="J255" s="331">
        <f>ROUND(IF((H255*$P$4)+H255&gt;=$P$6,$P$6,(H255*$P$4)+H255),0)</f>
        <v>0</v>
      </c>
      <c r="K255" s="333"/>
      <c r="L255" s="331">
        <f>ROUND(IF((J255*$P$4)+J255&gt;=$P$6,$P$6,(J255*$P$4)+J255),0)</f>
        <v>0</v>
      </c>
      <c r="M255" s="334"/>
      <c r="N255" s="331">
        <f>ROUND(IF((L255*$P$4)+L255&gt;=$P$6,$P$6,(L255*$P$4)+L255),0)</f>
        <v>0</v>
      </c>
      <c r="O255" s="334"/>
      <c r="P255" s="331">
        <f>ROUND(IF((N255*$P$4)+N255&gt;=$P$6,$P$6,(N255*$P$4)+N255),0)</f>
        <v>0</v>
      </c>
      <c r="Q255" s="327"/>
      <c r="R255" s="328"/>
    </row>
    <row r="256" spans="1:18" x14ac:dyDescent="0.25">
      <c r="A256" s="314"/>
      <c r="B256" s="58"/>
      <c r="C256" s="59"/>
      <c r="D256" s="60" t="s">
        <v>44</v>
      </c>
      <c r="E256" s="61"/>
      <c r="F256" s="329"/>
      <c r="G256" s="330"/>
      <c r="H256" s="376">
        <f>ROUND(H255*H254,0)</f>
        <v>0</v>
      </c>
      <c r="I256" s="335">
        <f t="shared" ref="I256:P256" si="80">ROUND(I255*I254,0)</f>
        <v>0</v>
      </c>
      <c r="J256" s="376">
        <f t="shared" si="80"/>
        <v>0</v>
      </c>
      <c r="K256" s="335">
        <f t="shared" si="80"/>
        <v>0</v>
      </c>
      <c r="L256" s="376">
        <f t="shared" si="80"/>
        <v>0</v>
      </c>
      <c r="M256" s="335">
        <f t="shared" si="80"/>
        <v>0</v>
      </c>
      <c r="N256" s="376">
        <f t="shared" si="80"/>
        <v>0</v>
      </c>
      <c r="O256" s="335">
        <f t="shared" si="80"/>
        <v>0</v>
      </c>
      <c r="P256" s="379">
        <f t="shared" si="80"/>
        <v>0</v>
      </c>
      <c r="Q256" s="327"/>
      <c r="R256" s="328"/>
    </row>
    <row r="257" spans="1:18" x14ac:dyDescent="0.25">
      <c r="A257" s="314"/>
      <c r="B257" s="58"/>
      <c r="C257" s="59"/>
      <c r="D257" s="63" t="s">
        <v>26</v>
      </c>
      <c r="E257" s="372">
        <v>0.23</v>
      </c>
      <c r="F257" s="329"/>
      <c r="G257" s="330"/>
      <c r="H257" s="377">
        <f>ROUND(H256*E257,0)</f>
        <v>0</v>
      </c>
      <c r="I257" s="336"/>
      <c r="J257" s="378">
        <f>ROUND(J256*E257,0)</f>
        <v>0</v>
      </c>
      <c r="K257" s="337"/>
      <c r="L257" s="378">
        <f>ROUND(L256*E257,0)</f>
        <v>0</v>
      </c>
      <c r="M257" s="337"/>
      <c r="N257" s="378">
        <f>ROUND(N256*E257,0)</f>
        <v>0</v>
      </c>
      <c r="O257" s="337"/>
      <c r="P257" s="378">
        <f>ROUND(P256*E257,0)</f>
        <v>0</v>
      </c>
      <c r="Q257" s="327"/>
      <c r="R257" s="328"/>
    </row>
    <row r="258" spans="1:18" ht="16.5" x14ac:dyDescent="0.3">
      <c r="A258" s="314"/>
      <c r="B258" s="58"/>
      <c r="C258" s="59"/>
      <c r="D258" s="500" t="s">
        <v>45</v>
      </c>
      <c r="E258" s="501"/>
      <c r="F258" s="338"/>
      <c r="G258" s="339"/>
      <c r="H258" s="68">
        <f>ROUND(H256+H257,0)</f>
        <v>0</v>
      </c>
      <c r="I258" s="69">
        <f t="shared" ref="I258:P258" si="81">ROUND(I256+I257,0)</f>
        <v>0</v>
      </c>
      <c r="J258" s="70">
        <f t="shared" si="81"/>
        <v>0</v>
      </c>
      <c r="K258" s="69">
        <f t="shared" si="81"/>
        <v>0</v>
      </c>
      <c r="L258" s="70">
        <f t="shared" si="81"/>
        <v>0</v>
      </c>
      <c r="M258" s="69">
        <f t="shared" si="81"/>
        <v>0</v>
      </c>
      <c r="N258" s="70">
        <f t="shared" si="81"/>
        <v>0</v>
      </c>
      <c r="O258" s="69">
        <f t="shared" si="81"/>
        <v>0</v>
      </c>
      <c r="P258" s="70">
        <f t="shared" si="81"/>
        <v>0</v>
      </c>
      <c r="Q258" s="340"/>
      <c r="R258" s="69">
        <f>ROUND(H258+J258+L258+N258+P258,0)</f>
        <v>0</v>
      </c>
    </row>
    <row r="259" spans="1:18" ht="9" customHeight="1" x14ac:dyDescent="0.3">
      <c r="A259" s="314"/>
      <c r="B259" s="58"/>
      <c r="C259" s="59"/>
      <c r="D259" s="73"/>
      <c r="E259" s="74"/>
      <c r="F259" s="338"/>
      <c r="G259" s="339"/>
      <c r="H259" s="68"/>
      <c r="I259" s="69"/>
      <c r="J259" s="69"/>
      <c r="K259" s="69"/>
      <c r="L259" s="68"/>
      <c r="M259" s="69"/>
      <c r="N259" s="68"/>
      <c r="O259" s="69"/>
      <c r="P259" s="68"/>
      <c r="Q259" s="340"/>
      <c r="R259" s="69"/>
    </row>
    <row r="260" spans="1:18" x14ac:dyDescent="0.25">
      <c r="A260" s="314">
        <v>2</v>
      </c>
      <c r="B260" s="283" t="s">
        <v>23</v>
      </c>
      <c r="C260" s="282"/>
      <c r="D260" s="44" t="s">
        <v>46</v>
      </c>
      <c r="E260" s="45"/>
      <c r="F260" s="22"/>
      <c r="G260" s="46"/>
      <c r="H260" s="373">
        <v>0</v>
      </c>
      <c r="I260" s="325"/>
      <c r="J260" s="374">
        <f>$H260</f>
        <v>0</v>
      </c>
      <c r="K260" s="326"/>
      <c r="L260" s="375">
        <f>$H260</f>
        <v>0</v>
      </c>
      <c r="M260" s="326"/>
      <c r="N260" s="375">
        <f>$H260</f>
        <v>0</v>
      </c>
      <c r="O260" s="326"/>
      <c r="P260" s="375">
        <f>$H260</f>
        <v>0</v>
      </c>
      <c r="Q260" s="327"/>
      <c r="R260" s="328"/>
    </row>
    <row r="261" spans="1:18" x14ac:dyDescent="0.25">
      <c r="A261" s="314"/>
      <c r="B261" s="21"/>
      <c r="C261" s="21"/>
      <c r="D261" s="44" t="s">
        <v>43</v>
      </c>
      <c r="E261" s="280">
        <v>0</v>
      </c>
      <c r="F261" s="329"/>
      <c r="G261" s="330"/>
      <c r="H261" s="331">
        <f>ROUND(IF(E261&gt;=$P$6,$P$6,E261),0)</f>
        <v>0</v>
      </c>
      <c r="I261" s="332"/>
      <c r="J261" s="331">
        <f>ROUND(IF((H261*$P$4)+H261&gt;=$P$6,$P$6,(H261*$P$4)+H261),0)</f>
        <v>0</v>
      </c>
      <c r="K261" s="333"/>
      <c r="L261" s="331">
        <f>ROUND(IF((J261*$P$4)+J261&gt;=$P$6,$P$6,(J261*$P$4)+J261),0)</f>
        <v>0</v>
      </c>
      <c r="M261" s="334"/>
      <c r="N261" s="331">
        <f>ROUND(IF((L261*$P$4)+L261&gt;=$P$6,$P$6,(L261*$P$4)+L261),0)</f>
        <v>0</v>
      </c>
      <c r="O261" s="334"/>
      <c r="P261" s="331">
        <f>ROUND(IF((N261*$P$4)+N261&gt;=$P$6,$P$6,(N261*$P$4)+N261),0)</f>
        <v>0</v>
      </c>
      <c r="Q261" s="327"/>
      <c r="R261" s="328"/>
    </row>
    <row r="262" spans="1:18" x14ac:dyDescent="0.25">
      <c r="A262" s="314"/>
      <c r="B262" s="58"/>
      <c r="C262" s="59"/>
      <c r="D262" s="60" t="s">
        <v>44</v>
      </c>
      <c r="E262" s="61"/>
      <c r="F262" s="329"/>
      <c r="G262" s="330"/>
      <c r="H262" s="376">
        <f t="shared" ref="H262:P262" si="82">ROUND(H261*H260,0)</f>
        <v>0</v>
      </c>
      <c r="I262" s="335">
        <f t="shared" si="82"/>
        <v>0</v>
      </c>
      <c r="J262" s="376">
        <f t="shared" si="82"/>
        <v>0</v>
      </c>
      <c r="K262" s="335">
        <f t="shared" si="82"/>
        <v>0</v>
      </c>
      <c r="L262" s="376">
        <f t="shared" si="82"/>
        <v>0</v>
      </c>
      <c r="M262" s="335">
        <f t="shared" si="82"/>
        <v>0</v>
      </c>
      <c r="N262" s="376">
        <f t="shared" si="82"/>
        <v>0</v>
      </c>
      <c r="O262" s="335">
        <f t="shared" si="82"/>
        <v>0</v>
      </c>
      <c r="P262" s="379">
        <f t="shared" si="82"/>
        <v>0</v>
      </c>
      <c r="Q262" s="327"/>
      <c r="R262" s="328"/>
    </row>
    <row r="263" spans="1:18" x14ac:dyDescent="0.25">
      <c r="A263" s="314"/>
      <c r="B263" s="58"/>
      <c r="C263" s="59"/>
      <c r="D263" s="63" t="s">
        <v>26</v>
      </c>
      <c r="E263" s="372">
        <v>0.23</v>
      </c>
      <c r="F263" s="329"/>
      <c r="G263" s="330"/>
      <c r="H263" s="377">
        <f>ROUND(H262*E263,0)</f>
        <v>0</v>
      </c>
      <c r="I263" s="336"/>
      <c r="J263" s="378">
        <f>ROUND(J262*E263,0)</f>
        <v>0</v>
      </c>
      <c r="K263" s="337"/>
      <c r="L263" s="378">
        <f>ROUND(L262*E263,0)</f>
        <v>0</v>
      </c>
      <c r="M263" s="337"/>
      <c r="N263" s="378">
        <f>ROUND(N262*E263,0)</f>
        <v>0</v>
      </c>
      <c r="O263" s="337"/>
      <c r="P263" s="378">
        <f>ROUND(P262*E263,0)</f>
        <v>0</v>
      </c>
      <c r="Q263" s="327"/>
      <c r="R263" s="328"/>
    </row>
    <row r="264" spans="1:18" ht="16.5" x14ac:dyDescent="0.3">
      <c r="A264" s="314"/>
      <c r="B264" s="58"/>
      <c r="C264" s="59"/>
      <c r="D264" s="500" t="s">
        <v>45</v>
      </c>
      <c r="E264" s="501"/>
      <c r="F264" s="338"/>
      <c r="G264" s="339"/>
      <c r="H264" s="68">
        <f t="shared" ref="H264:P264" si="83">ROUND(H262+H263,0)</f>
        <v>0</v>
      </c>
      <c r="I264" s="69">
        <f t="shared" si="83"/>
        <v>0</v>
      </c>
      <c r="J264" s="70">
        <f t="shared" si="83"/>
        <v>0</v>
      </c>
      <c r="K264" s="69">
        <f t="shared" si="83"/>
        <v>0</v>
      </c>
      <c r="L264" s="70">
        <f t="shared" si="83"/>
        <v>0</v>
      </c>
      <c r="M264" s="69">
        <f t="shared" si="83"/>
        <v>0</v>
      </c>
      <c r="N264" s="70">
        <f t="shared" si="83"/>
        <v>0</v>
      </c>
      <c r="O264" s="69">
        <f t="shared" si="83"/>
        <v>0</v>
      </c>
      <c r="P264" s="70">
        <f t="shared" si="83"/>
        <v>0</v>
      </c>
      <c r="Q264" s="340"/>
      <c r="R264" s="69">
        <f>ROUND(H264+J264+L264+N264+P264,0)</f>
        <v>0</v>
      </c>
    </row>
    <row r="265" spans="1:18" ht="9" customHeight="1" x14ac:dyDescent="0.3">
      <c r="A265" s="314"/>
      <c r="B265" s="58"/>
      <c r="C265" s="59"/>
      <c r="D265" s="73"/>
      <c r="E265" s="74"/>
      <c r="F265" s="338"/>
      <c r="G265" s="339"/>
      <c r="H265" s="68"/>
      <c r="I265" s="69"/>
      <c r="J265" s="69"/>
      <c r="K265" s="69"/>
      <c r="L265" s="68"/>
      <c r="M265" s="69"/>
      <c r="N265" s="68"/>
      <c r="O265" s="69"/>
      <c r="P265" s="68"/>
      <c r="Q265" s="340"/>
      <c r="R265" s="69"/>
    </row>
    <row r="266" spans="1:18" x14ac:dyDescent="0.25">
      <c r="A266" s="314">
        <v>3</v>
      </c>
      <c r="B266" s="283" t="s">
        <v>23</v>
      </c>
      <c r="C266" s="282"/>
      <c r="D266" s="44" t="s">
        <v>46</v>
      </c>
      <c r="E266" s="45"/>
      <c r="F266" s="22"/>
      <c r="G266" s="46"/>
      <c r="H266" s="373">
        <v>0</v>
      </c>
      <c r="I266" s="325"/>
      <c r="J266" s="374">
        <f>$H266</f>
        <v>0</v>
      </c>
      <c r="K266" s="326"/>
      <c r="L266" s="375">
        <f>$H266</f>
        <v>0</v>
      </c>
      <c r="M266" s="326"/>
      <c r="N266" s="375">
        <f>$H266</f>
        <v>0</v>
      </c>
      <c r="O266" s="326"/>
      <c r="P266" s="375">
        <f>$H266</f>
        <v>0</v>
      </c>
      <c r="Q266" s="327"/>
      <c r="R266" s="328"/>
    </row>
    <row r="267" spans="1:18" x14ac:dyDescent="0.25">
      <c r="A267" s="314"/>
      <c r="B267" s="21"/>
      <c r="C267" s="21"/>
      <c r="D267" s="44" t="s">
        <v>43</v>
      </c>
      <c r="E267" s="280">
        <v>0</v>
      </c>
      <c r="F267" s="329"/>
      <c r="G267" s="330"/>
      <c r="H267" s="331">
        <f>ROUND(IF(E267&gt;=$P$6,$P$6,E267),0)</f>
        <v>0</v>
      </c>
      <c r="I267" s="332"/>
      <c r="J267" s="331">
        <f>ROUND(IF((H267*$P$4)+H267&gt;=$P$6,$P$6,(H267*$P$4)+H267),0)</f>
        <v>0</v>
      </c>
      <c r="K267" s="333"/>
      <c r="L267" s="331">
        <f>ROUND(IF((J267*$P$4)+J267&gt;=$P$6,$P$6,(J267*$P$4)+J267),0)</f>
        <v>0</v>
      </c>
      <c r="M267" s="334"/>
      <c r="N267" s="331">
        <f>ROUND(IF((L267*$P$4)+L267&gt;=$P$6,$P$6,(L267*$P$4)+L267),0)</f>
        <v>0</v>
      </c>
      <c r="O267" s="334"/>
      <c r="P267" s="331">
        <f>ROUND(IF((N267*$P$4)+N267&gt;=$P$6,$P$6,(N267*$P$4)+N267),0)</f>
        <v>0</v>
      </c>
      <c r="Q267" s="327"/>
      <c r="R267" s="328"/>
    </row>
    <row r="268" spans="1:18" x14ac:dyDescent="0.25">
      <c r="A268" s="314"/>
      <c r="B268" s="58"/>
      <c r="C268" s="59"/>
      <c r="D268" s="60" t="s">
        <v>44</v>
      </c>
      <c r="E268" s="61"/>
      <c r="F268" s="329"/>
      <c r="G268" s="330"/>
      <c r="H268" s="376">
        <f t="shared" ref="H268:P268" si="84">ROUND(H267*H266,0)</f>
        <v>0</v>
      </c>
      <c r="I268" s="335">
        <f t="shared" si="84"/>
        <v>0</v>
      </c>
      <c r="J268" s="376">
        <f t="shared" si="84"/>
        <v>0</v>
      </c>
      <c r="K268" s="335">
        <f t="shared" si="84"/>
        <v>0</v>
      </c>
      <c r="L268" s="376">
        <f t="shared" si="84"/>
        <v>0</v>
      </c>
      <c r="M268" s="335">
        <f t="shared" si="84"/>
        <v>0</v>
      </c>
      <c r="N268" s="376">
        <f t="shared" si="84"/>
        <v>0</v>
      </c>
      <c r="O268" s="335">
        <f t="shared" si="84"/>
        <v>0</v>
      </c>
      <c r="P268" s="379">
        <f t="shared" si="84"/>
        <v>0</v>
      </c>
      <c r="Q268" s="327"/>
      <c r="R268" s="328"/>
    </row>
    <row r="269" spans="1:18" x14ac:dyDescent="0.25">
      <c r="A269" s="314"/>
      <c r="B269" s="58"/>
      <c r="C269" s="59"/>
      <c r="D269" s="63" t="s">
        <v>26</v>
      </c>
      <c r="E269" s="372">
        <v>0.23</v>
      </c>
      <c r="F269" s="329"/>
      <c r="G269" s="330"/>
      <c r="H269" s="377">
        <f>ROUND(H268*E269,0)</f>
        <v>0</v>
      </c>
      <c r="I269" s="336"/>
      <c r="J269" s="378">
        <f>ROUND(J268*E269,0)</f>
        <v>0</v>
      </c>
      <c r="K269" s="337"/>
      <c r="L269" s="378">
        <f>ROUND(L268*E269,0)</f>
        <v>0</v>
      </c>
      <c r="M269" s="337"/>
      <c r="N269" s="378">
        <f>ROUND(N268*E269,0)</f>
        <v>0</v>
      </c>
      <c r="O269" s="337"/>
      <c r="P269" s="378">
        <f>ROUND(P268*E269,0)</f>
        <v>0</v>
      </c>
      <c r="Q269" s="327"/>
      <c r="R269" s="328"/>
    </row>
    <row r="270" spans="1:18" ht="16.5" x14ac:dyDescent="0.3">
      <c r="A270" s="314"/>
      <c r="B270" s="58"/>
      <c r="C270" s="59"/>
      <c r="D270" s="500" t="s">
        <v>45</v>
      </c>
      <c r="E270" s="501"/>
      <c r="F270" s="338"/>
      <c r="G270" s="339"/>
      <c r="H270" s="68">
        <f t="shared" ref="H270:P270" si="85">ROUND(H268+H269,0)</f>
        <v>0</v>
      </c>
      <c r="I270" s="69">
        <f t="shared" si="85"/>
        <v>0</v>
      </c>
      <c r="J270" s="70">
        <f t="shared" si="85"/>
        <v>0</v>
      </c>
      <c r="K270" s="69">
        <f t="shared" si="85"/>
        <v>0</v>
      </c>
      <c r="L270" s="70">
        <f t="shared" si="85"/>
        <v>0</v>
      </c>
      <c r="M270" s="69">
        <f t="shared" si="85"/>
        <v>0</v>
      </c>
      <c r="N270" s="70">
        <f t="shared" si="85"/>
        <v>0</v>
      </c>
      <c r="O270" s="69">
        <f t="shared" si="85"/>
        <v>0</v>
      </c>
      <c r="P270" s="70">
        <f t="shared" si="85"/>
        <v>0</v>
      </c>
      <c r="Q270" s="340"/>
      <c r="R270" s="69">
        <f>ROUND(H270+J270+L270+N270+P270,0)</f>
        <v>0</v>
      </c>
    </row>
    <row r="271" spans="1:18" ht="9" customHeight="1" x14ac:dyDescent="0.3">
      <c r="A271" s="314"/>
      <c r="B271" s="58"/>
      <c r="C271" s="59"/>
      <c r="D271" s="73"/>
      <c r="E271" s="74"/>
      <c r="F271" s="338"/>
      <c r="G271" s="339"/>
      <c r="H271" s="68"/>
      <c r="I271" s="69"/>
      <c r="J271" s="69"/>
      <c r="K271" s="69"/>
      <c r="L271" s="68"/>
      <c r="M271" s="69"/>
      <c r="N271" s="68"/>
      <c r="O271" s="69"/>
      <c r="P271" s="68"/>
      <c r="Q271" s="340"/>
      <c r="R271" s="69"/>
    </row>
    <row r="272" spans="1:18" x14ac:dyDescent="0.25">
      <c r="A272" s="314">
        <v>4</v>
      </c>
      <c r="B272" s="283" t="s">
        <v>23</v>
      </c>
      <c r="C272" s="282"/>
      <c r="D272" s="44" t="s">
        <v>46</v>
      </c>
      <c r="E272" s="45"/>
      <c r="F272" s="22"/>
      <c r="G272" s="46"/>
      <c r="H272" s="373">
        <v>0</v>
      </c>
      <c r="I272" s="325"/>
      <c r="J272" s="374">
        <f>$H272</f>
        <v>0</v>
      </c>
      <c r="K272" s="326"/>
      <c r="L272" s="375">
        <f>$H272</f>
        <v>0</v>
      </c>
      <c r="M272" s="326"/>
      <c r="N272" s="375">
        <f>$H272</f>
        <v>0</v>
      </c>
      <c r="O272" s="326"/>
      <c r="P272" s="375">
        <f>$H272</f>
        <v>0</v>
      </c>
      <c r="Q272" s="327"/>
      <c r="R272" s="328"/>
    </row>
    <row r="273" spans="1:18" x14ac:dyDescent="0.25">
      <c r="A273" s="314"/>
      <c r="B273" s="21"/>
      <c r="C273" s="21"/>
      <c r="D273" s="44" t="s">
        <v>43</v>
      </c>
      <c r="E273" s="280">
        <v>0</v>
      </c>
      <c r="F273" s="329"/>
      <c r="G273" s="330"/>
      <c r="H273" s="331">
        <f>ROUND(IF(E273&gt;=$P$6,$P$6,E273),0)</f>
        <v>0</v>
      </c>
      <c r="I273" s="332"/>
      <c r="J273" s="331">
        <f>ROUND(IF((H273*$P$4)+H273&gt;=$P$6,$P$6,(H273*$P$4)+H273),0)</f>
        <v>0</v>
      </c>
      <c r="K273" s="333"/>
      <c r="L273" s="331">
        <f>ROUND(IF((J273*$P$4)+J273&gt;=$P$6,$P$6,(J273*$P$4)+J273),0)</f>
        <v>0</v>
      </c>
      <c r="M273" s="334"/>
      <c r="N273" s="331">
        <f>ROUND(IF((L273*$P$4)+L273&gt;=$P$6,$P$6,(L273*$P$4)+L273),0)</f>
        <v>0</v>
      </c>
      <c r="O273" s="334"/>
      <c r="P273" s="331">
        <f>ROUND(IF((N273*$P$4)+N273&gt;=$P$6,$P$6,(N273*$P$4)+N273),0)</f>
        <v>0</v>
      </c>
      <c r="Q273" s="327"/>
      <c r="R273" s="328"/>
    </row>
    <row r="274" spans="1:18" x14ac:dyDescent="0.25">
      <c r="A274" s="314"/>
      <c r="B274" s="58"/>
      <c r="C274" s="59"/>
      <c r="D274" s="60" t="s">
        <v>44</v>
      </c>
      <c r="E274" s="61"/>
      <c r="F274" s="329"/>
      <c r="G274" s="330"/>
      <c r="H274" s="376">
        <f t="shared" ref="H274:P274" si="86">ROUND(H273*H272,0)</f>
        <v>0</v>
      </c>
      <c r="I274" s="335">
        <f t="shared" si="86"/>
        <v>0</v>
      </c>
      <c r="J274" s="376">
        <f t="shared" si="86"/>
        <v>0</v>
      </c>
      <c r="K274" s="335">
        <f t="shared" si="86"/>
        <v>0</v>
      </c>
      <c r="L274" s="376">
        <f t="shared" si="86"/>
        <v>0</v>
      </c>
      <c r="M274" s="335">
        <f t="shared" si="86"/>
        <v>0</v>
      </c>
      <c r="N274" s="376">
        <f t="shared" si="86"/>
        <v>0</v>
      </c>
      <c r="O274" s="335">
        <f t="shared" si="86"/>
        <v>0</v>
      </c>
      <c r="P274" s="379">
        <f t="shared" si="86"/>
        <v>0</v>
      </c>
      <c r="Q274" s="327"/>
      <c r="R274" s="328"/>
    </row>
    <row r="275" spans="1:18" x14ac:dyDescent="0.25">
      <c r="A275" s="314"/>
      <c r="B275" s="58"/>
      <c r="C275" s="59"/>
      <c r="D275" s="63" t="s">
        <v>26</v>
      </c>
      <c r="E275" s="372">
        <v>0.23</v>
      </c>
      <c r="F275" s="329"/>
      <c r="G275" s="330"/>
      <c r="H275" s="377">
        <f>ROUND(H274*E275,0)</f>
        <v>0</v>
      </c>
      <c r="I275" s="336"/>
      <c r="J275" s="378">
        <f>ROUND(J274*E275,0)</f>
        <v>0</v>
      </c>
      <c r="K275" s="337"/>
      <c r="L275" s="378">
        <f>ROUND(L274*E275,0)</f>
        <v>0</v>
      </c>
      <c r="M275" s="337"/>
      <c r="N275" s="378">
        <f>ROUND(N274*E275,0)</f>
        <v>0</v>
      </c>
      <c r="O275" s="337"/>
      <c r="P275" s="378">
        <f>ROUND(P274*E275,0)</f>
        <v>0</v>
      </c>
      <c r="Q275" s="327"/>
      <c r="R275" s="328"/>
    </row>
    <row r="276" spans="1:18" ht="16.5" x14ac:dyDescent="0.3">
      <c r="A276" s="314"/>
      <c r="B276" s="58"/>
      <c r="C276" s="59"/>
      <c r="D276" s="500" t="s">
        <v>45</v>
      </c>
      <c r="E276" s="501"/>
      <c r="F276" s="338"/>
      <c r="G276" s="339"/>
      <c r="H276" s="68">
        <f t="shared" ref="H276:P276" si="87">ROUND(H274+H275,0)</f>
        <v>0</v>
      </c>
      <c r="I276" s="69">
        <f t="shared" si="87"/>
        <v>0</v>
      </c>
      <c r="J276" s="70">
        <f t="shared" si="87"/>
        <v>0</v>
      </c>
      <c r="K276" s="69">
        <f t="shared" si="87"/>
        <v>0</v>
      </c>
      <c r="L276" s="70">
        <f t="shared" si="87"/>
        <v>0</v>
      </c>
      <c r="M276" s="69">
        <f t="shared" si="87"/>
        <v>0</v>
      </c>
      <c r="N276" s="70">
        <f t="shared" si="87"/>
        <v>0</v>
      </c>
      <c r="O276" s="69">
        <f t="shared" si="87"/>
        <v>0</v>
      </c>
      <c r="P276" s="70">
        <f t="shared" si="87"/>
        <v>0</v>
      </c>
      <c r="Q276" s="340"/>
      <c r="R276" s="69">
        <f>ROUND(H276+J276+L276+N276+P276,0)</f>
        <v>0</v>
      </c>
    </row>
    <row r="277" spans="1:18" ht="9" customHeight="1" x14ac:dyDescent="0.3">
      <c r="A277" s="314"/>
      <c r="B277" s="58"/>
      <c r="C277" s="59"/>
      <c r="D277" s="73"/>
      <c r="E277" s="74"/>
      <c r="F277" s="338"/>
      <c r="G277" s="339"/>
      <c r="H277" s="68"/>
      <c r="I277" s="69"/>
      <c r="J277" s="69"/>
      <c r="K277" s="69"/>
      <c r="L277" s="68"/>
      <c r="M277" s="69"/>
      <c r="N277" s="68"/>
      <c r="O277" s="69"/>
      <c r="P277" s="68"/>
      <c r="Q277" s="340"/>
      <c r="R277" s="69"/>
    </row>
    <row r="278" spans="1:18" x14ac:dyDescent="0.25">
      <c r="A278" s="314">
        <v>5</v>
      </c>
      <c r="B278" s="283" t="s">
        <v>23</v>
      </c>
      <c r="C278" s="282"/>
      <c r="D278" s="44" t="s">
        <v>46</v>
      </c>
      <c r="E278" s="45"/>
      <c r="F278" s="22"/>
      <c r="G278" s="46"/>
      <c r="H278" s="373">
        <v>0</v>
      </c>
      <c r="I278" s="325"/>
      <c r="J278" s="374">
        <f>$H278</f>
        <v>0</v>
      </c>
      <c r="K278" s="326"/>
      <c r="L278" s="375">
        <f>$H278</f>
        <v>0</v>
      </c>
      <c r="M278" s="326"/>
      <c r="N278" s="375">
        <f>$H278</f>
        <v>0</v>
      </c>
      <c r="O278" s="326"/>
      <c r="P278" s="375">
        <f>$H278</f>
        <v>0</v>
      </c>
      <c r="Q278" s="327"/>
      <c r="R278" s="328"/>
    </row>
    <row r="279" spans="1:18" x14ac:dyDescent="0.25">
      <c r="A279" s="314"/>
      <c r="B279" s="21"/>
      <c r="C279" s="21"/>
      <c r="D279" s="44" t="s">
        <v>43</v>
      </c>
      <c r="E279" s="280">
        <v>0</v>
      </c>
      <c r="F279" s="329"/>
      <c r="G279" s="330"/>
      <c r="H279" s="331">
        <f>ROUND(IF(E279&gt;=$P$6,$P$6,E279),0)</f>
        <v>0</v>
      </c>
      <c r="I279" s="332"/>
      <c r="J279" s="331">
        <f>ROUND(IF((H279*$P$4)+H279&gt;=$P$6,$P$6,(H279*$P$4)+H279),0)</f>
        <v>0</v>
      </c>
      <c r="K279" s="333"/>
      <c r="L279" s="331">
        <f>ROUND(IF((J279*$P$4)+J279&gt;=$P$6,$P$6,(J279*$P$4)+J279),0)</f>
        <v>0</v>
      </c>
      <c r="M279" s="334"/>
      <c r="N279" s="331">
        <f>ROUND(IF((L279*$P$4)+L279&gt;=$P$6,$P$6,(L279*$P$4)+L279),0)</f>
        <v>0</v>
      </c>
      <c r="O279" s="334"/>
      <c r="P279" s="331">
        <f>ROUND(IF((N279*$P$4)+N279&gt;=$P$6,$P$6,(N279*$P$4)+N279),0)</f>
        <v>0</v>
      </c>
      <c r="Q279" s="327"/>
      <c r="R279" s="328"/>
    </row>
    <row r="280" spans="1:18" x14ac:dyDescent="0.25">
      <c r="A280" s="314"/>
      <c r="B280" s="58"/>
      <c r="C280" s="59"/>
      <c r="D280" s="60" t="s">
        <v>44</v>
      </c>
      <c r="E280" s="61"/>
      <c r="F280" s="329"/>
      <c r="G280" s="330"/>
      <c r="H280" s="376">
        <f t="shared" ref="H280:P280" si="88">ROUND(H279*H278,0)</f>
        <v>0</v>
      </c>
      <c r="I280" s="335">
        <f t="shared" si="88"/>
        <v>0</v>
      </c>
      <c r="J280" s="376">
        <f t="shared" si="88"/>
        <v>0</v>
      </c>
      <c r="K280" s="335">
        <f t="shared" si="88"/>
        <v>0</v>
      </c>
      <c r="L280" s="376">
        <f t="shared" si="88"/>
        <v>0</v>
      </c>
      <c r="M280" s="335">
        <f t="shared" si="88"/>
        <v>0</v>
      </c>
      <c r="N280" s="376">
        <f t="shared" si="88"/>
        <v>0</v>
      </c>
      <c r="O280" s="335">
        <f t="shared" si="88"/>
        <v>0</v>
      </c>
      <c r="P280" s="379">
        <f t="shared" si="88"/>
        <v>0</v>
      </c>
      <c r="Q280" s="327"/>
      <c r="R280" s="328"/>
    </row>
    <row r="281" spans="1:18" x14ac:dyDescent="0.25">
      <c r="A281" s="314"/>
      <c r="B281" s="58"/>
      <c r="C281" s="59"/>
      <c r="D281" s="63" t="s">
        <v>26</v>
      </c>
      <c r="E281" s="372">
        <v>0.23</v>
      </c>
      <c r="F281" s="329"/>
      <c r="G281" s="330"/>
      <c r="H281" s="377">
        <f>ROUND(H280*E281,0)</f>
        <v>0</v>
      </c>
      <c r="I281" s="336"/>
      <c r="J281" s="378">
        <f>ROUND(J280*E281,0)</f>
        <v>0</v>
      </c>
      <c r="K281" s="337"/>
      <c r="L281" s="378">
        <f>ROUND(L280*E281,0)</f>
        <v>0</v>
      </c>
      <c r="M281" s="337"/>
      <c r="N281" s="378">
        <f>ROUND(N280*E281,0)</f>
        <v>0</v>
      </c>
      <c r="O281" s="337"/>
      <c r="P281" s="378">
        <f>ROUND(P280*E281,0)</f>
        <v>0</v>
      </c>
      <c r="Q281" s="327"/>
      <c r="R281" s="328"/>
    </row>
    <row r="282" spans="1:18" ht="16.5" x14ac:dyDescent="0.3">
      <c r="A282" s="314"/>
      <c r="B282" s="58"/>
      <c r="C282" s="59"/>
      <c r="D282" s="500" t="s">
        <v>45</v>
      </c>
      <c r="E282" s="501"/>
      <c r="F282" s="338"/>
      <c r="G282" s="339"/>
      <c r="H282" s="68">
        <f t="shared" ref="H282:P282" si="89">ROUND(H280+H281,0)</f>
        <v>0</v>
      </c>
      <c r="I282" s="69">
        <f t="shared" si="89"/>
        <v>0</v>
      </c>
      <c r="J282" s="70">
        <f t="shared" si="89"/>
        <v>0</v>
      </c>
      <c r="K282" s="69">
        <f t="shared" si="89"/>
        <v>0</v>
      </c>
      <c r="L282" s="70">
        <f t="shared" si="89"/>
        <v>0</v>
      </c>
      <c r="M282" s="69">
        <f t="shared" si="89"/>
        <v>0</v>
      </c>
      <c r="N282" s="70">
        <f t="shared" si="89"/>
        <v>0</v>
      </c>
      <c r="O282" s="69">
        <f t="shared" si="89"/>
        <v>0</v>
      </c>
      <c r="P282" s="70">
        <f t="shared" si="89"/>
        <v>0</v>
      </c>
      <c r="Q282" s="340"/>
      <c r="R282" s="69">
        <f>ROUND(H282+J282+L282+N282+P282,0)</f>
        <v>0</v>
      </c>
    </row>
    <row r="283" spans="1:18" ht="9" customHeight="1" x14ac:dyDescent="0.3">
      <c r="A283" s="314"/>
      <c r="B283" s="58"/>
      <c r="C283" s="59"/>
      <c r="D283" s="73"/>
      <c r="E283" s="74"/>
      <c r="F283" s="338"/>
      <c r="G283" s="339"/>
      <c r="H283" s="68"/>
      <c r="I283" s="69"/>
      <c r="J283" s="69"/>
      <c r="K283" s="69"/>
      <c r="L283" s="68"/>
      <c r="M283" s="69"/>
      <c r="N283" s="68"/>
      <c r="O283" s="69"/>
      <c r="P283" s="68"/>
      <c r="Q283" s="340"/>
      <c r="R283" s="69"/>
    </row>
    <row r="284" spans="1:18" x14ac:dyDescent="0.25">
      <c r="A284" s="314">
        <v>6</v>
      </c>
      <c r="B284" s="283" t="s">
        <v>23</v>
      </c>
      <c r="C284" s="282"/>
      <c r="D284" s="44" t="s">
        <v>46</v>
      </c>
      <c r="E284" s="45"/>
      <c r="F284" s="22"/>
      <c r="G284" s="46"/>
      <c r="H284" s="373">
        <v>0</v>
      </c>
      <c r="I284" s="325"/>
      <c r="J284" s="374">
        <f>$H284</f>
        <v>0</v>
      </c>
      <c r="K284" s="326"/>
      <c r="L284" s="375">
        <f>$H284</f>
        <v>0</v>
      </c>
      <c r="M284" s="326"/>
      <c r="N284" s="375">
        <f>$H284</f>
        <v>0</v>
      </c>
      <c r="O284" s="326"/>
      <c r="P284" s="375">
        <f>$H284</f>
        <v>0</v>
      </c>
      <c r="Q284" s="327"/>
      <c r="R284" s="328"/>
    </row>
    <row r="285" spans="1:18" x14ac:dyDescent="0.25">
      <c r="A285" s="314"/>
      <c r="B285" s="21"/>
      <c r="C285" s="21"/>
      <c r="D285" s="44" t="s">
        <v>43</v>
      </c>
      <c r="E285" s="280">
        <v>0</v>
      </c>
      <c r="F285" s="329"/>
      <c r="G285" s="330"/>
      <c r="H285" s="331">
        <f>ROUND(IF(E285&gt;=$P$6,$P$6,E285),0)</f>
        <v>0</v>
      </c>
      <c r="I285" s="332"/>
      <c r="J285" s="331">
        <f>ROUND(IF((H285*$P$4)+H285&gt;=$P$6,$P$6,(H285*$P$4)+H285),0)</f>
        <v>0</v>
      </c>
      <c r="K285" s="333"/>
      <c r="L285" s="331">
        <f>ROUND(IF((J285*$P$4)+J285&gt;=$P$6,$P$6,(J285*$P$4)+J285),0)</f>
        <v>0</v>
      </c>
      <c r="M285" s="334"/>
      <c r="N285" s="331">
        <f>ROUND(IF((L285*$P$4)+L285&gt;=$P$6,$P$6,(L285*$P$4)+L285),0)</f>
        <v>0</v>
      </c>
      <c r="O285" s="334"/>
      <c r="P285" s="331">
        <f>ROUND(IF((N285*$P$4)+N285&gt;=$P$6,$P$6,(N285*$P$4)+N285),0)</f>
        <v>0</v>
      </c>
      <c r="Q285" s="327"/>
      <c r="R285" s="328"/>
    </row>
    <row r="286" spans="1:18" x14ac:dyDescent="0.25">
      <c r="A286" s="314"/>
      <c r="B286" s="58"/>
      <c r="C286" s="59"/>
      <c r="D286" s="60" t="s">
        <v>44</v>
      </c>
      <c r="E286" s="61"/>
      <c r="F286" s="329"/>
      <c r="G286" s="330"/>
      <c r="H286" s="376">
        <f t="shared" ref="H286:P286" si="90">ROUND(H285*H284,0)</f>
        <v>0</v>
      </c>
      <c r="I286" s="335">
        <f t="shared" si="90"/>
        <v>0</v>
      </c>
      <c r="J286" s="376">
        <f t="shared" si="90"/>
        <v>0</v>
      </c>
      <c r="K286" s="335">
        <f t="shared" si="90"/>
        <v>0</v>
      </c>
      <c r="L286" s="376">
        <f t="shared" si="90"/>
        <v>0</v>
      </c>
      <c r="M286" s="335">
        <f t="shared" si="90"/>
        <v>0</v>
      </c>
      <c r="N286" s="376">
        <f t="shared" si="90"/>
        <v>0</v>
      </c>
      <c r="O286" s="335">
        <f t="shared" si="90"/>
        <v>0</v>
      </c>
      <c r="P286" s="379">
        <f t="shared" si="90"/>
        <v>0</v>
      </c>
      <c r="Q286" s="327"/>
      <c r="R286" s="328"/>
    </row>
    <row r="287" spans="1:18" x14ac:dyDescent="0.25">
      <c r="A287" s="314"/>
      <c r="B287" s="58"/>
      <c r="C287" s="59"/>
      <c r="D287" s="63" t="s">
        <v>26</v>
      </c>
      <c r="E287" s="372">
        <v>0.23</v>
      </c>
      <c r="F287" s="329"/>
      <c r="G287" s="330"/>
      <c r="H287" s="377">
        <f>ROUND(H286*E287,0)</f>
        <v>0</v>
      </c>
      <c r="I287" s="336"/>
      <c r="J287" s="378">
        <f>ROUND(J286*E287,0)</f>
        <v>0</v>
      </c>
      <c r="K287" s="337"/>
      <c r="L287" s="378">
        <f>ROUND(L286*E287,0)</f>
        <v>0</v>
      </c>
      <c r="M287" s="337"/>
      <c r="N287" s="378">
        <f>ROUND(N286*E287,0)</f>
        <v>0</v>
      </c>
      <c r="O287" s="337"/>
      <c r="P287" s="378">
        <f>ROUND(P286*E287,0)</f>
        <v>0</v>
      </c>
      <c r="Q287" s="327"/>
      <c r="R287" s="328"/>
    </row>
    <row r="288" spans="1:18" ht="16.5" x14ac:dyDescent="0.3">
      <c r="A288" s="314"/>
      <c r="B288" s="58"/>
      <c r="C288" s="59"/>
      <c r="D288" s="500" t="s">
        <v>45</v>
      </c>
      <c r="E288" s="501"/>
      <c r="F288" s="338"/>
      <c r="G288" s="339"/>
      <c r="H288" s="68">
        <f t="shared" ref="H288:P288" si="91">ROUND(H286+H287,0)</f>
        <v>0</v>
      </c>
      <c r="I288" s="69">
        <f t="shared" si="91"/>
        <v>0</v>
      </c>
      <c r="J288" s="70">
        <f t="shared" si="91"/>
        <v>0</v>
      </c>
      <c r="K288" s="69">
        <f t="shared" si="91"/>
        <v>0</v>
      </c>
      <c r="L288" s="70">
        <f t="shared" si="91"/>
        <v>0</v>
      </c>
      <c r="M288" s="69">
        <f t="shared" si="91"/>
        <v>0</v>
      </c>
      <c r="N288" s="70">
        <f t="shared" si="91"/>
        <v>0</v>
      </c>
      <c r="O288" s="69">
        <f t="shared" si="91"/>
        <v>0</v>
      </c>
      <c r="P288" s="70">
        <f t="shared" si="91"/>
        <v>0</v>
      </c>
      <c r="Q288" s="340"/>
      <c r="R288" s="69">
        <f>ROUND(H288+J288+L288+N288+P288,0)</f>
        <v>0</v>
      </c>
    </row>
    <row r="289" spans="1:18" ht="9" customHeight="1" x14ac:dyDescent="0.3">
      <c r="A289" s="314"/>
      <c r="B289" s="58"/>
      <c r="C289" s="59"/>
      <c r="D289" s="73"/>
      <c r="E289" s="74"/>
      <c r="F289" s="338"/>
      <c r="G289" s="339"/>
      <c r="H289" s="68"/>
      <c r="I289" s="69"/>
      <c r="J289" s="69"/>
      <c r="K289" s="69"/>
      <c r="L289" s="68"/>
      <c r="M289" s="69"/>
      <c r="N289" s="68"/>
      <c r="O289" s="69"/>
      <c r="P289" s="68"/>
      <c r="Q289" s="340"/>
      <c r="R289" s="69"/>
    </row>
    <row r="290" spans="1:18" x14ac:dyDescent="0.25">
      <c r="A290" s="314">
        <v>7</v>
      </c>
      <c r="B290" s="283" t="s">
        <v>23</v>
      </c>
      <c r="C290" s="282"/>
      <c r="D290" s="44" t="s">
        <v>46</v>
      </c>
      <c r="E290" s="45"/>
      <c r="F290" s="22"/>
      <c r="G290" s="46"/>
      <c r="H290" s="373">
        <v>0</v>
      </c>
      <c r="I290" s="325"/>
      <c r="J290" s="374">
        <f>$H290</f>
        <v>0</v>
      </c>
      <c r="K290" s="326"/>
      <c r="L290" s="375">
        <f>$H290</f>
        <v>0</v>
      </c>
      <c r="M290" s="326"/>
      <c r="N290" s="375">
        <f>$H290</f>
        <v>0</v>
      </c>
      <c r="O290" s="326"/>
      <c r="P290" s="375">
        <f>$H290</f>
        <v>0</v>
      </c>
      <c r="Q290" s="327"/>
      <c r="R290" s="328"/>
    </row>
    <row r="291" spans="1:18" x14ac:dyDescent="0.25">
      <c r="A291" s="314"/>
      <c r="B291" s="21"/>
      <c r="C291" s="21"/>
      <c r="D291" s="44" t="s">
        <v>43</v>
      </c>
      <c r="E291" s="280">
        <v>0</v>
      </c>
      <c r="F291" s="329"/>
      <c r="G291" s="330"/>
      <c r="H291" s="331">
        <f>ROUND(IF(E291&gt;=$P$6,$P$6,E291),0)</f>
        <v>0</v>
      </c>
      <c r="I291" s="332"/>
      <c r="J291" s="331">
        <f>ROUND(IF((H291*$P$4)+H291&gt;=$P$6,$P$6,(H291*$P$4)+H291),0)</f>
        <v>0</v>
      </c>
      <c r="K291" s="333"/>
      <c r="L291" s="331">
        <f>ROUND(IF((J291*$P$4)+J291&gt;=$P$6,$P$6,(J291*$P$4)+J291),0)</f>
        <v>0</v>
      </c>
      <c r="M291" s="334"/>
      <c r="N291" s="331">
        <f>ROUND(IF((L291*$P$4)+L291&gt;=$P$6,$P$6,(L291*$P$4)+L291),0)</f>
        <v>0</v>
      </c>
      <c r="O291" s="334"/>
      <c r="P291" s="331">
        <f>ROUND(IF((N291*$P$4)+N291&gt;=$P$6,$P$6,(N291*$P$4)+N291),0)</f>
        <v>0</v>
      </c>
      <c r="Q291" s="327"/>
      <c r="R291" s="328"/>
    </row>
    <row r="292" spans="1:18" x14ac:dyDescent="0.25">
      <c r="A292" s="314"/>
      <c r="B292" s="58"/>
      <c r="C292" s="59"/>
      <c r="D292" s="60" t="s">
        <v>44</v>
      </c>
      <c r="E292" s="61"/>
      <c r="F292" s="329"/>
      <c r="G292" s="330"/>
      <c r="H292" s="376">
        <f t="shared" ref="H292:P292" si="92">ROUND(H291*H290,0)</f>
        <v>0</v>
      </c>
      <c r="I292" s="335">
        <f t="shared" si="92"/>
        <v>0</v>
      </c>
      <c r="J292" s="376">
        <f t="shared" si="92"/>
        <v>0</v>
      </c>
      <c r="K292" s="335">
        <f t="shared" si="92"/>
        <v>0</v>
      </c>
      <c r="L292" s="376">
        <f t="shared" si="92"/>
        <v>0</v>
      </c>
      <c r="M292" s="335">
        <f t="shared" si="92"/>
        <v>0</v>
      </c>
      <c r="N292" s="376">
        <f t="shared" si="92"/>
        <v>0</v>
      </c>
      <c r="O292" s="335">
        <f t="shared" si="92"/>
        <v>0</v>
      </c>
      <c r="P292" s="379">
        <f t="shared" si="92"/>
        <v>0</v>
      </c>
      <c r="Q292" s="327"/>
      <c r="R292" s="328"/>
    </row>
    <row r="293" spans="1:18" x14ac:dyDescent="0.25">
      <c r="A293" s="314"/>
      <c r="B293" s="58"/>
      <c r="C293" s="59"/>
      <c r="D293" s="63" t="s">
        <v>26</v>
      </c>
      <c r="E293" s="372">
        <v>0.23</v>
      </c>
      <c r="F293" s="329"/>
      <c r="G293" s="330"/>
      <c r="H293" s="377">
        <f>ROUND(H292*E293,0)</f>
        <v>0</v>
      </c>
      <c r="I293" s="336"/>
      <c r="J293" s="378">
        <f>ROUND(J292*E293,0)</f>
        <v>0</v>
      </c>
      <c r="K293" s="337"/>
      <c r="L293" s="378">
        <f>ROUND(L292*E293,0)</f>
        <v>0</v>
      </c>
      <c r="M293" s="337"/>
      <c r="N293" s="378">
        <f>ROUND(N292*E293,0)</f>
        <v>0</v>
      </c>
      <c r="O293" s="337"/>
      <c r="P293" s="378">
        <f>ROUND(P292*E293,0)</f>
        <v>0</v>
      </c>
      <c r="Q293" s="327"/>
      <c r="R293" s="328"/>
    </row>
    <row r="294" spans="1:18" ht="16.5" x14ac:dyDescent="0.3">
      <c r="A294" s="314"/>
      <c r="B294" s="58"/>
      <c r="C294" s="59"/>
      <c r="D294" s="500" t="s">
        <v>45</v>
      </c>
      <c r="E294" s="501"/>
      <c r="F294" s="338"/>
      <c r="G294" s="339"/>
      <c r="H294" s="68">
        <f t="shared" ref="H294:P294" si="93">ROUND(H292+H293,0)</f>
        <v>0</v>
      </c>
      <c r="I294" s="69">
        <f t="shared" si="93"/>
        <v>0</v>
      </c>
      <c r="J294" s="70">
        <f t="shared" si="93"/>
        <v>0</v>
      </c>
      <c r="K294" s="69">
        <f t="shared" si="93"/>
        <v>0</v>
      </c>
      <c r="L294" s="70">
        <f t="shared" si="93"/>
        <v>0</v>
      </c>
      <c r="M294" s="69">
        <f t="shared" si="93"/>
        <v>0</v>
      </c>
      <c r="N294" s="70">
        <f t="shared" si="93"/>
        <v>0</v>
      </c>
      <c r="O294" s="69">
        <f t="shared" si="93"/>
        <v>0</v>
      </c>
      <c r="P294" s="70">
        <f t="shared" si="93"/>
        <v>0</v>
      </c>
      <c r="Q294" s="340"/>
      <c r="R294" s="69">
        <f>ROUND(H294+J294+L294+N294+P294,0)</f>
        <v>0</v>
      </c>
    </row>
    <row r="295" spans="1:18" ht="9" customHeight="1" x14ac:dyDescent="0.3">
      <c r="A295" s="314"/>
      <c r="B295" s="58"/>
      <c r="C295" s="59"/>
      <c r="D295" s="73"/>
      <c r="E295" s="74"/>
      <c r="F295" s="338"/>
      <c r="G295" s="339"/>
      <c r="H295" s="68"/>
      <c r="I295" s="69"/>
      <c r="J295" s="69"/>
      <c r="K295" s="69"/>
      <c r="L295" s="68"/>
      <c r="M295" s="69"/>
      <c r="N295" s="68"/>
      <c r="O295" s="69"/>
      <c r="P295" s="68"/>
      <c r="Q295" s="340"/>
      <c r="R295" s="69"/>
    </row>
    <row r="296" spans="1:18" x14ac:dyDescent="0.25">
      <c r="A296" s="314">
        <v>8</v>
      </c>
      <c r="B296" s="283" t="s">
        <v>23</v>
      </c>
      <c r="C296" s="282"/>
      <c r="D296" s="44" t="s">
        <v>46</v>
      </c>
      <c r="E296" s="45"/>
      <c r="F296" s="22"/>
      <c r="G296" s="46"/>
      <c r="H296" s="373">
        <v>0</v>
      </c>
      <c r="I296" s="325"/>
      <c r="J296" s="374">
        <f>$H296</f>
        <v>0</v>
      </c>
      <c r="K296" s="326"/>
      <c r="L296" s="375">
        <f>$H296</f>
        <v>0</v>
      </c>
      <c r="M296" s="326"/>
      <c r="N296" s="375">
        <f>$H296</f>
        <v>0</v>
      </c>
      <c r="O296" s="326"/>
      <c r="P296" s="375">
        <f>$H296</f>
        <v>0</v>
      </c>
      <c r="Q296" s="327"/>
      <c r="R296" s="328"/>
    </row>
    <row r="297" spans="1:18" x14ac:dyDescent="0.25">
      <c r="A297" s="314"/>
      <c r="B297" s="21"/>
      <c r="C297" s="21"/>
      <c r="D297" s="44" t="s">
        <v>43</v>
      </c>
      <c r="E297" s="280">
        <v>0</v>
      </c>
      <c r="F297" s="329"/>
      <c r="G297" s="330"/>
      <c r="H297" s="331">
        <f>ROUND(IF(E297&gt;=$P$6,$P$6,E297),0)</f>
        <v>0</v>
      </c>
      <c r="I297" s="332"/>
      <c r="J297" s="331">
        <f>ROUND(IF((H297*$P$4)+H297&gt;=$P$6,$P$6,(H297*$P$4)+H297),0)</f>
        <v>0</v>
      </c>
      <c r="K297" s="333"/>
      <c r="L297" s="331">
        <f>ROUND(IF((J297*$P$4)+J297&gt;=$P$6,$P$6,(J297*$P$4)+J297),0)</f>
        <v>0</v>
      </c>
      <c r="M297" s="334"/>
      <c r="N297" s="331">
        <f>ROUND(IF((L297*$P$4)+L297&gt;=$P$6,$P$6,(L297*$P$4)+L297),0)</f>
        <v>0</v>
      </c>
      <c r="O297" s="334"/>
      <c r="P297" s="331">
        <f>ROUND(IF((N297*$P$4)+N297&gt;=$P$6,$P$6,(N297*$P$4)+N297),0)</f>
        <v>0</v>
      </c>
      <c r="Q297" s="327"/>
      <c r="R297" s="328"/>
    </row>
    <row r="298" spans="1:18" x14ac:dyDescent="0.25">
      <c r="A298" s="314"/>
      <c r="B298" s="58"/>
      <c r="C298" s="59"/>
      <c r="D298" s="60" t="s">
        <v>44</v>
      </c>
      <c r="E298" s="61"/>
      <c r="F298" s="329"/>
      <c r="G298" s="330"/>
      <c r="H298" s="376">
        <f t="shared" ref="H298:P298" si="94">ROUND(H297*H296,0)</f>
        <v>0</v>
      </c>
      <c r="I298" s="335">
        <f t="shared" si="94"/>
        <v>0</v>
      </c>
      <c r="J298" s="376">
        <f t="shared" si="94"/>
        <v>0</v>
      </c>
      <c r="K298" s="335">
        <f t="shared" si="94"/>
        <v>0</v>
      </c>
      <c r="L298" s="376">
        <f t="shared" si="94"/>
        <v>0</v>
      </c>
      <c r="M298" s="335">
        <f t="shared" si="94"/>
        <v>0</v>
      </c>
      <c r="N298" s="376">
        <f t="shared" si="94"/>
        <v>0</v>
      </c>
      <c r="O298" s="335">
        <f t="shared" si="94"/>
        <v>0</v>
      </c>
      <c r="P298" s="379">
        <f t="shared" si="94"/>
        <v>0</v>
      </c>
      <c r="Q298" s="327"/>
      <c r="R298" s="328"/>
    </row>
    <row r="299" spans="1:18" x14ac:dyDescent="0.25">
      <c r="A299" s="314"/>
      <c r="B299" s="58"/>
      <c r="C299" s="59"/>
      <c r="D299" s="63" t="s">
        <v>26</v>
      </c>
      <c r="E299" s="372">
        <v>0.23</v>
      </c>
      <c r="F299" s="329"/>
      <c r="G299" s="330"/>
      <c r="H299" s="377">
        <f>ROUND(H298*E299,0)</f>
        <v>0</v>
      </c>
      <c r="I299" s="336"/>
      <c r="J299" s="378">
        <f>ROUND(J298*E299,0)</f>
        <v>0</v>
      </c>
      <c r="K299" s="337"/>
      <c r="L299" s="378">
        <f>ROUND(L298*E299,0)</f>
        <v>0</v>
      </c>
      <c r="M299" s="337"/>
      <c r="N299" s="378">
        <f>ROUND(N298*E299,0)</f>
        <v>0</v>
      </c>
      <c r="O299" s="337"/>
      <c r="P299" s="378">
        <f>ROUND(P298*E299,0)</f>
        <v>0</v>
      </c>
      <c r="Q299" s="327"/>
      <c r="R299" s="328"/>
    </row>
    <row r="300" spans="1:18" ht="16.5" x14ac:dyDescent="0.3">
      <c r="A300" s="314"/>
      <c r="B300" s="58"/>
      <c r="C300" s="59"/>
      <c r="D300" s="500" t="s">
        <v>45</v>
      </c>
      <c r="E300" s="501"/>
      <c r="F300" s="338"/>
      <c r="G300" s="339"/>
      <c r="H300" s="68">
        <f t="shared" ref="H300:P300" si="95">ROUND(H298+H299,0)</f>
        <v>0</v>
      </c>
      <c r="I300" s="69">
        <f t="shared" si="95"/>
        <v>0</v>
      </c>
      <c r="J300" s="70">
        <f t="shared" si="95"/>
        <v>0</v>
      </c>
      <c r="K300" s="69">
        <f t="shared" si="95"/>
        <v>0</v>
      </c>
      <c r="L300" s="70">
        <f t="shared" si="95"/>
        <v>0</v>
      </c>
      <c r="M300" s="69">
        <f t="shared" si="95"/>
        <v>0</v>
      </c>
      <c r="N300" s="70">
        <f t="shared" si="95"/>
        <v>0</v>
      </c>
      <c r="O300" s="69">
        <f t="shared" si="95"/>
        <v>0</v>
      </c>
      <c r="P300" s="70">
        <f t="shared" si="95"/>
        <v>0</v>
      </c>
      <c r="Q300" s="340"/>
      <c r="R300" s="69">
        <f>ROUND(H300+J300+L300+N300+P300,0)</f>
        <v>0</v>
      </c>
    </row>
    <row r="301" spans="1:18" ht="9" customHeight="1" x14ac:dyDescent="0.3">
      <c r="A301" s="314"/>
      <c r="B301" s="58"/>
      <c r="C301" s="59"/>
      <c r="D301" s="73"/>
      <c r="E301" s="74"/>
      <c r="F301" s="338"/>
      <c r="G301" s="339"/>
      <c r="H301" s="68"/>
      <c r="I301" s="69"/>
      <c r="J301" s="69"/>
      <c r="K301" s="69"/>
      <c r="L301" s="68"/>
      <c r="M301" s="69"/>
      <c r="N301" s="68"/>
      <c r="O301" s="69"/>
      <c r="P301" s="68"/>
      <c r="Q301" s="340"/>
      <c r="R301" s="69"/>
    </row>
    <row r="302" spans="1:18" x14ac:dyDescent="0.25">
      <c r="A302" s="314">
        <v>9</v>
      </c>
      <c r="B302" s="283" t="s">
        <v>23</v>
      </c>
      <c r="C302" s="282"/>
      <c r="D302" s="44" t="s">
        <v>46</v>
      </c>
      <c r="E302" s="45"/>
      <c r="F302" s="22"/>
      <c r="G302" s="46"/>
      <c r="H302" s="373">
        <v>0</v>
      </c>
      <c r="I302" s="325"/>
      <c r="J302" s="374">
        <f>$H302</f>
        <v>0</v>
      </c>
      <c r="K302" s="326"/>
      <c r="L302" s="375">
        <f>$H302</f>
        <v>0</v>
      </c>
      <c r="M302" s="326"/>
      <c r="N302" s="375">
        <f>$H302</f>
        <v>0</v>
      </c>
      <c r="O302" s="326"/>
      <c r="P302" s="375">
        <f>$H302</f>
        <v>0</v>
      </c>
      <c r="Q302" s="327"/>
      <c r="R302" s="328"/>
    </row>
    <row r="303" spans="1:18" x14ac:dyDescent="0.25">
      <c r="A303" s="314"/>
      <c r="B303" s="21"/>
      <c r="C303" s="21"/>
      <c r="D303" s="44" t="s">
        <v>43</v>
      </c>
      <c r="E303" s="280">
        <v>0</v>
      </c>
      <c r="F303" s="329"/>
      <c r="G303" s="330"/>
      <c r="H303" s="331">
        <f>ROUND(IF(E303&gt;=$P$6,$P$6,E303),0)</f>
        <v>0</v>
      </c>
      <c r="I303" s="332"/>
      <c r="J303" s="331">
        <f>ROUND(IF((H303*$P$4)+H303&gt;=$P$6,$P$6,(H303*$P$4)+H303),0)</f>
        <v>0</v>
      </c>
      <c r="K303" s="333"/>
      <c r="L303" s="331">
        <f>ROUND(IF((J303*$P$4)+J303&gt;=$P$6,$P$6,(J303*$P$4)+J303),0)</f>
        <v>0</v>
      </c>
      <c r="M303" s="334"/>
      <c r="N303" s="331">
        <f>ROUND(IF((L303*$P$4)+L303&gt;=$P$6,$P$6,(L303*$P$4)+L303),0)</f>
        <v>0</v>
      </c>
      <c r="O303" s="334"/>
      <c r="P303" s="331">
        <f>ROUND(IF((N303*$P$4)+N303&gt;=$P$6,$P$6,(N303*$P$4)+N303),0)</f>
        <v>0</v>
      </c>
      <c r="Q303" s="327"/>
      <c r="R303" s="328"/>
    </row>
    <row r="304" spans="1:18" x14ac:dyDescent="0.25">
      <c r="A304" s="314"/>
      <c r="B304" s="58"/>
      <c r="C304" s="59"/>
      <c r="D304" s="60" t="s">
        <v>44</v>
      </c>
      <c r="E304" s="61"/>
      <c r="F304" s="329"/>
      <c r="G304" s="330"/>
      <c r="H304" s="376">
        <f t="shared" ref="H304:P304" si="96">ROUND(H303*H302,0)</f>
        <v>0</v>
      </c>
      <c r="I304" s="335">
        <f t="shared" si="96"/>
        <v>0</v>
      </c>
      <c r="J304" s="376">
        <f t="shared" si="96"/>
        <v>0</v>
      </c>
      <c r="K304" s="335">
        <f t="shared" si="96"/>
        <v>0</v>
      </c>
      <c r="L304" s="376">
        <f t="shared" si="96"/>
        <v>0</v>
      </c>
      <c r="M304" s="335">
        <f t="shared" si="96"/>
        <v>0</v>
      </c>
      <c r="N304" s="376">
        <f t="shared" si="96"/>
        <v>0</v>
      </c>
      <c r="O304" s="335">
        <f t="shared" si="96"/>
        <v>0</v>
      </c>
      <c r="P304" s="379">
        <f t="shared" si="96"/>
        <v>0</v>
      </c>
      <c r="Q304" s="327"/>
      <c r="R304" s="328"/>
    </row>
    <row r="305" spans="1:18" x14ac:dyDescent="0.25">
      <c r="A305" s="314"/>
      <c r="B305" s="58"/>
      <c r="C305" s="59"/>
      <c r="D305" s="63" t="s">
        <v>26</v>
      </c>
      <c r="E305" s="372">
        <v>0.23</v>
      </c>
      <c r="F305" s="329"/>
      <c r="G305" s="330"/>
      <c r="H305" s="377">
        <f>ROUND(H304*E305,0)</f>
        <v>0</v>
      </c>
      <c r="I305" s="336"/>
      <c r="J305" s="378">
        <f>ROUND(J304*E305,0)</f>
        <v>0</v>
      </c>
      <c r="K305" s="337"/>
      <c r="L305" s="378">
        <f>ROUND(L304*E305,0)</f>
        <v>0</v>
      </c>
      <c r="M305" s="337"/>
      <c r="N305" s="378">
        <f>ROUND(N304*E305,0)</f>
        <v>0</v>
      </c>
      <c r="O305" s="337"/>
      <c r="P305" s="378">
        <f>ROUND(P304*E305,0)</f>
        <v>0</v>
      </c>
      <c r="Q305" s="327"/>
      <c r="R305" s="328"/>
    </row>
    <row r="306" spans="1:18" ht="16.5" x14ac:dyDescent="0.3">
      <c r="A306" s="314"/>
      <c r="B306" s="58"/>
      <c r="C306" s="59"/>
      <c r="D306" s="500" t="s">
        <v>45</v>
      </c>
      <c r="E306" s="501"/>
      <c r="F306" s="338"/>
      <c r="G306" s="339"/>
      <c r="H306" s="68">
        <f t="shared" ref="H306:P306" si="97">ROUND(H304+H305,0)</f>
        <v>0</v>
      </c>
      <c r="I306" s="69">
        <f t="shared" si="97"/>
        <v>0</v>
      </c>
      <c r="J306" s="70">
        <f t="shared" si="97"/>
        <v>0</v>
      </c>
      <c r="K306" s="69">
        <f t="shared" si="97"/>
        <v>0</v>
      </c>
      <c r="L306" s="70">
        <f t="shared" si="97"/>
        <v>0</v>
      </c>
      <c r="M306" s="69">
        <f t="shared" si="97"/>
        <v>0</v>
      </c>
      <c r="N306" s="70">
        <f t="shared" si="97"/>
        <v>0</v>
      </c>
      <c r="O306" s="69">
        <f t="shared" si="97"/>
        <v>0</v>
      </c>
      <c r="P306" s="70">
        <f t="shared" si="97"/>
        <v>0</v>
      </c>
      <c r="Q306" s="340"/>
      <c r="R306" s="69">
        <f>ROUND(H306+J306+L306+N306+P306,0)</f>
        <v>0</v>
      </c>
    </row>
    <row r="307" spans="1:18" ht="9" customHeight="1" x14ac:dyDescent="0.3">
      <c r="A307" s="314"/>
      <c r="B307" s="58"/>
      <c r="C307" s="59"/>
      <c r="D307" s="73"/>
      <c r="E307" s="74"/>
      <c r="F307" s="338"/>
      <c r="G307" s="339"/>
      <c r="H307" s="68"/>
      <c r="I307" s="69"/>
      <c r="J307" s="69"/>
      <c r="K307" s="69"/>
      <c r="L307" s="68"/>
      <c r="M307" s="69"/>
      <c r="N307" s="68"/>
      <c r="O307" s="69"/>
      <c r="P307" s="68"/>
      <c r="Q307" s="340"/>
      <c r="R307" s="69"/>
    </row>
    <row r="308" spans="1:18" x14ac:dyDescent="0.25">
      <c r="A308" s="314">
        <v>10</v>
      </c>
      <c r="B308" s="283" t="s">
        <v>23</v>
      </c>
      <c r="C308" s="282"/>
      <c r="D308" s="44" t="s">
        <v>46</v>
      </c>
      <c r="E308" s="45"/>
      <c r="F308" s="22"/>
      <c r="G308" s="46"/>
      <c r="H308" s="373">
        <v>0</v>
      </c>
      <c r="I308" s="325"/>
      <c r="J308" s="374">
        <f>$H308</f>
        <v>0</v>
      </c>
      <c r="K308" s="326"/>
      <c r="L308" s="375">
        <f>$H308</f>
        <v>0</v>
      </c>
      <c r="M308" s="326"/>
      <c r="N308" s="375">
        <f>$H308</f>
        <v>0</v>
      </c>
      <c r="O308" s="326"/>
      <c r="P308" s="375">
        <f>$H308</f>
        <v>0</v>
      </c>
      <c r="Q308" s="327"/>
      <c r="R308" s="328"/>
    </row>
    <row r="309" spans="1:18" x14ac:dyDescent="0.25">
      <c r="A309" s="314"/>
      <c r="B309" s="21"/>
      <c r="C309" s="21"/>
      <c r="D309" s="44" t="s">
        <v>43</v>
      </c>
      <c r="E309" s="280">
        <v>0</v>
      </c>
      <c r="F309" s="329"/>
      <c r="G309" s="330"/>
      <c r="H309" s="331">
        <f>ROUND(IF(E309&gt;=$P$6,$P$6,E309),0)</f>
        <v>0</v>
      </c>
      <c r="I309" s="332"/>
      <c r="J309" s="331">
        <f>ROUND(IF((H309*$P$4)+H309&gt;=$P$6,$P$6,(H309*$P$4)+H309),0)</f>
        <v>0</v>
      </c>
      <c r="K309" s="333"/>
      <c r="L309" s="331">
        <f>ROUND(IF((J309*$P$4)+J309&gt;=$P$6,$P$6,(J309*$P$4)+J309),0)</f>
        <v>0</v>
      </c>
      <c r="M309" s="334"/>
      <c r="N309" s="331">
        <f>ROUND(IF((L309*$P$4)+L309&gt;=$P$6,$P$6,(L309*$P$4)+L309),0)</f>
        <v>0</v>
      </c>
      <c r="O309" s="334"/>
      <c r="P309" s="331">
        <f>ROUND(IF((N309*$P$4)+N309&gt;=$P$6,$P$6,(N309*$P$4)+N309),0)</f>
        <v>0</v>
      </c>
      <c r="Q309" s="327"/>
      <c r="R309" s="328"/>
    </row>
    <row r="310" spans="1:18" x14ac:dyDescent="0.25">
      <c r="A310" s="314"/>
      <c r="B310" s="58"/>
      <c r="C310" s="59"/>
      <c r="D310" s="60" t="s">
        <v>44</v>
      </c>
      <c r="E310" s="61"/>
      <c r="F310" s="329"/>
      <c r="G310" s="330"/>
      <c r="H310" s="376">
        <f t="shared" ref="H310:P310" si="98">ROUND(H309*H308,0)</f>
        <v>0</v>
      </c>
      <c r="I310" s="335">
        <f t="shared" si="98"/>
        <v>0</v>
      </c>
      <c r="J310" s="376">
        <f t="shared" si="98"/>
        <v>0</v>
      </c>
      <c r="K310" s="335">
        <f t="shared" si="98"/>
        <v>0</v>
      </c>
      <c r="L310" s="376">
        <f t="shared" si="98"/>
        <v>0</v>
      </c>
      <c r="M310" s="335">
        <f t="shared" si="98"/>
        <v>0</v>
      </c>
      <c r="N310" s="376">
        <f t="shared" si="98"/>
        <v>0</v>
      </c>
      <c r="O310" s="335">
        <f t="shared" si="98"/>
        <v>0</v>
      </c>
      <c r="P310" s="379">
        <f t="shared" si="98"/>
        <v>0</v>
      </c>
      <c r="Q310" s="327"/>
      <c r="R310" s="328"/>
    </row>
    <row r="311" spans="1:18" x14ac:dyDescent="0.25">
      <c r="A311" s="314"/>
      <c r="B311" s="58"/>
      <c r="C311" s="59"/>
      <c r="D311" s="63" t="s">
        <v>26</v>
      </c>
      <c r="E311" s="372">
        <v>0.23</v>
      </c>
      <c r="F311" s="329"/>
      <c r="G311" s="330"/>
      <c r="H311" s="377">
        <f>ROUND(H310*E311,0)</f>
        <v>0</v>
      </c>
      <c r="I311" s="336"/>
      <c r="J311" s="378">
        <f>ROUND(J310*E311,0)</f>
        <v>0</v>
      </c>
      <c r="K311" s="337"/>
      <c r="L311" s="378">
        <f>ROUND(L310*E311,0)</f>
        <v>0</v>
      </c>
      <c r="M311" s="337"/>
      <c r="N311" s="378">
        <f>ROUND(N310*E311,0)</f>
        <v>0</v>
      </c>
      <c r="O311" s="337"/>
      <c r="P311" s="378">
        <f>ROUND(P310*E311,0)</f>
        <v>0</v>
      </c>
      <c r="Q311" s="327"/>
      <c r="R311" s="328"/>
    </row>
    <row r="312" spans="1:18" ht="16.5" x14ac:dyDescent="0.3">
      <c r="A312" s="314"/>
      <c r="B312" s="58"/>
      <c r="C312" s="59"/>
      <c r="D312" s="500" t="s">
        <v>45</v>
      </c>
      <c r="E312" s="501"/>
      <c r="F312" s="338"/>
      <c r="G312" s="339"/>
      <c r="H312" s="68">
        <f t="shared" ref="H312:P312" si="99">ROUND(H310+H311,0)</f>
        <v>0</v>
      </c>
      <c r="I312" s="69">
        <f t="shared" si="99"/>
        <v>0</v>
      </c>
      <c r="J312" s="70">
        <f t="shared" si="99"/>
        <v>0</v>
      </c>
      <c r="K312" s="69">
        <f t="shared" si="99"/>
        <v>0</v>
      </c>
      <c r="L312" s="70">
        <f t="shared" si="99"/>
        <v>0</v>
      </c>
      <c r="M312" s="69">
        <f t="shared" si="99"/>
        <v>0</v>
      </c>
      <c r="N312" s="70">
        <f t="shared" si="99"/>
        <v>0</v>
      </c>
      <c r="O312" s="69">
        <f t="shared" si="99"/>
        <v>0</v>
      </c>
      <c r="P312" s="70">
        <f t="shared" si="99"/>
        <v>0</v>
      </c>
      <c r="Q312" s="340"/>
      <c r="R312" s="69">
        <f>ROUND(H312+J312+L312+N312+P312,0)</f>
        <v>0</v>
      </c>
    </row>
    <row r="313" spans="1:18" ht="9" customHeight="1" x14ac:dyDescent="0.3">
      <c r="A313" s="314"/>
      <c r="B313" s="58"/>
      <c r="C313" s="59"/>
      <c r="D313" s="73"/>
      <c r="E313" s="74"/>
      <c r="F313" s="338"/>
      <c r="G313" s="339"/>
      <c r="H313" s="68"/>
      <c r="I313" s="69"/>
      <c r="J313" s="69"/>
      <c r="K313" s="69"/>
      <c r="L313" s="68"/>
      <c r="M313" s="69"/>
      <c r="N313" s="68"/>
      <c r="O313" s="69"/>
      <c r="P313" s="68"/>
      <c r="Q313" s="340"/>
      <c r="R313" s="69"/>
    </row>
    <row r="314" spans="1:18" x14ac:dyDescent="0.25">
      <c r="A314" s="314">
        <v>11</v>
      </c>
      <c r="B314" s="283" t="s">
        <v>23</v>
      </c>
      <c r="C314" s="282"/>
      <c r="D314" s="44" t="s">
        <v>46</v>
      </c>
      <c r="E314" s="45"/>
      <c r="F314" s="22"/>
      <c r="G314" s="46"/>
      <c r="H314" s="373">
        <v>0</v>
      </c>
      <c r="I314" s="325"/>
      <c r="J314" s="374">
        <f>$H314</f>
        <v>0</v>
      </c>
      <c r="K314" s="326"/>
      <c r="L314" s="375">
        <f>$H314</f>
        <v>0</v>
      </c>
      <c r="M314" s="326"/>
      <c r="N314" s="375">
        <f>$H314</f>
        <v>0</v>
      </c>
      <c r="O314" s="326"/>
      <c r="P314" s="375">
        <f>$H314</f>
        <v>0</v>
      </c>
      <c r="Q314" s="327"/>
      <c r="R314" s="328"/>
    </row>
    <row r="315" spans="1:18" x14ac:dyDescent="0.25">
      <c r="A315" s="314"/>
      <c r="B315" s="21"/>
      <c r="C315" s="21"/>
      <c r="D315" s="44" t="s">
        <v>43</v>
      </c>
      <c r="E315" s="280">
        <v>0</v>
      </c>
      <c r="F315" s="329"/>
      <c r="G315" s="330"/>
      <c r="H315" s="331">
        <f>ROUND(IF(E315&gt;=$P$6,$P$6,E315),0)</f>
        <v>0</v>
      </c>
      <c r="I315" s="332"/>
      <c r="J315" s="331">
        <f>ROUND(IF((H315*$P$4)+H315&gt;=$P$6,$P$6,(H315*$P$4)+H315),0)</f>
        <v>0</v>
      </c>
      <c r="K315" s="333"/>
      <c r="L315" s="331">
        <f>ROUND(IF((J315*$P$4)+J315&gt;=$P$6,$P$6,(J315*$P$4)+J315),0)</f>
        <v>0</v>
      </c>
      <c r="M315" s="334"/>
      <c r="N315" s="331">
        <f>ROUND(IF((L315*$P$4)+L315&gt;=$P$6,$P$6,(L315*$P$4)+L315),0)</f>
        <v>0</v>
      </c>
      <c r="O315" s="334"/>
      <c r="P315" s="331">
        <f>ROUND(IF((N315*$P$4)+N315&gt;=$P$6,$P$6,(N315*$P$4)+N315),0)</f>
        <v>0</v>
      </c>
      <c r="Q315" s="327"/>
      <c r="R315" s="328"/>
    </row>
    <row r="316" spans="1:18" x14ac:dyDescent="0.25">
      <c r="A316" s="314"/>
      <c r="B316" s="58"/>
      <c r="C316" s="59"/>
      <c r="D316" s="60" t="s">
        <v>44</v>
      </c>
      <c r="E316" s="61"/>
      <c r="F316" s="329"/>
      <c r="G316" s="330"/>
      <c r="H316" s="376">
        <f t="shared" ref="H316:P316" si="100">ROUND(H315*H314,0)</f>
        <v>0</v>
      </c>
      <c r="I316" s="335">
        <f t="shared" si="100"/>
        <v>0</v>
      </c>
      <c r="J316" s="376">
        <f t="shared" si="100"/>
        <v>0</v>
      </c>
      <c r="K316" s="335">
        <f t="shared" si="100"/>
        <v>0</v>
      </c>
      <c r="L316" s="376">
        <f t="shared" si="100"/>
        <v>0</v>
      </c>
      <c r="M316" s="335">
        <f t="shared" si="100"/>
        <v>0</v>
      </c>
      <c r="N316" s="376">
        <f t="shared" si="100"/>
        <v>0</v>
      </c>
      <c r="O316" s="335">
        <f t="shared" si="100"/>
        <v>0</v>
      </c>
      <c r="P316" s="379">
        <f t="shared" si="100"/>
        <v>0</v>
      </c>
      <c r="Q316" s="327"/>
      <c r="R316" s="328"/>
    </row>
    <row r="317" spans="1:18" x14ac:dyDescent="0.25">
      <c r="A317" s="314"/>
      <c r="B317" s="58"/>
      <c r="C317" s="59"/>
      <c r="D317" s="63" t="s">
        <v>26</v>
      </c>
      <c r="E317" s="372">
        <v>0.23</v>
      </c>
      <c r="F317" s="329"/>
      <c r="G317" s="330"/>
      <c r="H317" s="377">
        <f>ROUND(H316*E317,0)</f>
        <v>0</v>
      </c>
      <c r="I317" s="336"/>
      <c r="J317" s="378">
        <f>ROUND(J316*E317,0)</f>
        <v>0</v>
      </c>
      <c r="K317" s="337"/>
      <c r="L317" s="378">
        <f>ROUND(L316*E317,0)</f>
        <v>0</v>
      </c>
      <c r="M317" s="337"/>
      <c r="N317" s="378">
        <f>ROUND(N316*E317,0)</f>
        <v>0</v>
      </c>
      <c r="O317" s="337"/>
      <c r="P317" s="378">
        <f>ROUND(P316*E317,0)</f>
        <v>0</v>
      </c>
      <c r="Q317" s="327"/>
      <c r="R317" s="328"/>
    </row>
    <row r="318" spans="1:18" ht="16.5" x14ac:dyDescent="0.3">
      <c r="A318" s="314"/>
      <c r="B318" s="58"/>
      <c r="C318" s="59"/>
      <c r="D318" s="500" t="s">
        <v>45</v>
      </c>
      <c r="E318" s="501"/>
      <c r="F318" s="338"/>
      <c r="G318" s="339"/>
      <c r="H318" s="68">
        <f t="shared" ref="H318:P318" si="101">ROUND(H316+H317,0)</f>
        <v>0</v>
      </c>
      <c r="I318" s="69">
        <f t="shared" si="101"/>
        <v>0</v>
      </c>
      <c r="J318" s="70">
        <f t="shared" si="101"/>
        <v>0</v>
      </c>
      <c r="K318" s="69">
        <f t="shared" si="101"/>
        <v>0</v>
      </c>
      <c r="L318" s="70">
        <f t="shared" si="101"/>
        <v>0</v>
      </c>
      <c r="M318" s="69">
        <f t="shared" si="101"/>
        <v>0</v>
      </c>
      <c r="N318" s="70">
        <f t="shared" si="101"/>
        <v>0</v>
      </c>
      <c r="O318" s="69">
        <f t="shared" si="101"/>
        <v>0</v>
      </c>
      <c r="P318" s="70">
        <f t="shared" si="101"/>
        <v>0</v>
      </c>
      <c r="Q318" s="340"/>
      <c r="R318" s="69">
        <f>ROUND(H318+J318+L318+N318+P318,0)</f>
        <v>0</v>
      </c>
    </row>
    <row r="319" spans="1:18" ht="9" customHeight="1" x14ac:dyDescent="0.3">
      <c r="A319" s="314"/>
      <c r="B319" s="58"/>
      <c r="C319" s="59"/>
      <c r="D319" s="73"/>
      <c r="E319" s="74"/>
      <c r="F319" s="338"/>
      <c r="G319" s="339"/>
      <c r="H319" s="68"/>
      <c r="I319" s="69"/>
      <c r="J319" s="69"/>
      <c r="K319" s="69"/>
      <c r="L319" s="68"/>
      <c r="M319" s="69"/>
      <c r="N319" s="68"/>
      <c r="O319" s="69"/>
      <c r="P319" s="68"/>
      <c r="Q319" s="340"/>
      <c r="R319" s="69"/>
    </row>
    <row r="320" spans="1:18" x14ac:dyDescent="0.25">
      <c r="A320" s="314">
        <v>12</v>
      </c>
      <c r="B320" s="283" t="s">
        <v>23</v>
      </c>
      <c r="C320" s="282"/>
      <c r="D320" s="44" t="s">
        <v>46</v>
      </c>
      <c r="E320" s="45"/>
      <c r="F320" s="22"/>
      <c r="G320" s="46"/>
      <c r="H320" s="373">
        <v>0</v>
      </c>
      <c r="I320" s="325"/>
      <c r="J320" s="374">
        <f>$H320</f>
        <v>0</v>
      </c>
      <c r="K320" s="326"/>
      <c r="L320" s="375">
        <f>$H320</f>
        <v>0</v>
      </c>
      <c r="M320" s="326"/>
      <c r="N320" s="375">
        <f>$H320</f>
        <v>0</v>
      </c>
      <c r="O320" s="326"/>
      <c r="P320" s="375">
        <f>$H320</f>
        <v>0</v>
      </c>
      <c r="Q320" s="327"/>
      <c r="R320" s="328"/>
    </row>
    <row r="321" spans="1:18" x14ac:dyDescent="0.25">
      <c r="A321" s="314"/>
      <c r="B321" s="21"/>
      <c r="C321" s="21"/>
      <c r="D321" s="44" t="s">
        <v>43</v>
      </c>
      <c r="E321" s="280">
        <v>0</v>
      </c>
      <c r="F321" s="329"/>
      <c r="G321" s="330"/>
      <c r="H321" s="331">
        <f>ROUND(IF(E321&gt;=$P$6,$P$6,E321),0)</f>
        <v>0</v>
      </c>
      <c r="I321" s="332"/>
      <c r="J321" s="331">
        <f>ROUND(IF((H321*$P$4)+H321&gt;=$P$6,$P$6,(H321*$P$4)+H321),0)</f>
        <v>0</v>
      </c>
      <c r="K321" s="333"/>
      <c r="L321" s="331">
        <f>ROUND(IF((J321*$P$4)+J321&gt;=$P$6,$P$6,(J321*$P$4)+J321),0)</f>
        <v>0</v>
      </c>
      <c r="M321" s="334"/>
      <c r="N321" s="331">
        <f>ROUND(IF((L321*$P$4)+L321&gt;=$P$6,$P$6,(L321*$P$4)+L321),0)</f>
        <v>0</v>
      </c>
      <c r="O321" s="334"/>
      <c r="P321" s="331">
        <f>ROUND(IF((N321*$P$4)+N321&gt;=$P$6,$P$6,(N321*$P$4)+N321),0)</f>
        <v>0</v>
      </c>
      <c r="Q321" s="327"/>
      <c r="R321" s="328"/>
    </row>
    <row r="322" spans="1:18" x14ac:dyDescent="0.25">
      <c r="A322" s="314"/>
      <c r="B322" s="58"/>
      <c r="C322" s="59"/>
      <c r="D322" s="60" t="s">
        <v>44</v>
      </c>
      <c r="E322" s="61"/>
      <c r="F322" s="329"/>
      <c r="G322" s="330"/>
      <c r="H322" s="376">
        <f t="shared" ref="H322:P322" si="102">ROUND(H321*H320,0)</f>
        <v>0</v>
      </c>
      <c r="I322" s="335">
        <f t="shared" si="102"/>
        <v>0</v>
      </c>
      <c r="J322" s="376">
        <f t="shared" si="102"/>
        <v>0</v>
      </c>
      <c r="K322" s="335">
        <f t="shared" si="102"/>
        <v>0</v>
      </c>
      <c r="L322" s="376">
        <f t="shared" si="102"/>
        <v>0</v>
      </c>
      <c r="M322" s="335">
        <f t="shared" si="102"/>
        <v>0</v>
      </c>
      <c r="N322" s="376">
        <f t="shared" si="102"/>
        <v>0</v>
      </c>
      <c r="O322" s="335">
        <f t="shared" si="102"/>
        <v>0</v>
      </c>
      <c r="P322" s="379">
        <f t="shared" si="102"/>
        <v>0</v>
      </c>
      <c r="Q322" s="327"/>
      <c r="R322" s="328"/>
    </row>
    <row r="323" spans="1:18" x14ac:dyDescent="0.25">
      <c r="A323" s="314"/>
      <c r="B323" s="58"/>
      <c r="C323" s="59"/>
      <c r="D323" s="63" t="s">
        <v>26</v>
      </c>
      <c r="E323" s="372">
        <v>0.23</v>
      </c>
      <c r="F323" s="329"/>
      <c r="G323" s="330"/>
      <c r="H323" s="377">
        <f>ROUND(H322*E323,0)</f>
        <v>0</v>
      </c>
      <c r="I323" s="336"/>
      <c r="J323" s="378">
        <f>ROUND(J322*E323,0)</f>
        <v>0</v>
      </c>
      <c r="K323" s="337"/>
      <c r="L323" s="378">
        <f>ROUND(L322*E323,0)</f>
        <v>0</v>
      </c>
      <c r="M323" s="337"/>
      <c r="N323" s="378">
        <f>ROUND(N322*E323,0)</f>
        <v>0</v>
      </c>
      <c r="O323" s="337"/>
      <c r="P323" s="378">
        <f>ROUND(P322*E323,0)</f>
        <v>0</v>
      </c>
      <c r="Q323" s="327"/>
      <c r="R323" s="328"/>
    </row>
    <row r="324" spans="1:18" ht="16.5" x14ac:dyDescent="0.3">
      <c r="A324" s="314"/>
      <c r="B324" s="58"/>
      <c r="C324" s="59"/>
      <c r="D324" s="500" t="s">
        <v>45</v>
      </c>
      <c r="E324" s="501"/>
      <c r="F324" s="338"/>
      <c r="G324" s="339"/>
      <c r="H324" s="68">
        <f t="shared" ref="H324:P324" si="103">ROUND(H322+H323,0)</f>
        <v>0</v>
      </c>
      <c r="I324" s="69">
        <f t="shared" si="103"/>
        <v>0</v>
      </c>
      <c r="J324" s="70">
        <f t="shared" si="103"/>
        <v>0</v>
      </c>
      <c r="K324" s="69">
        <f t="shared" si="103"/>
        <v>0</v>
      </c>
      <c r="L324" s="70">
        <f t="shared" si="103"/>
        <v>0</v>
      </c>
      <c r="M324" s="69">
        <f t="shared" si="103"/>
        <v>0</v>
      </c>
      <c r="N324" s="70">
        <f t="shared" si="103"/>
        <v>0</v>
      </c>
      <c r="O324" s="69">
        <f t="shared" si="103"/>
        <v>0</v>
      </c>
      <c r="P324" s="70">
        <f t="shared" si="103"/>
        <v>0</v>
      </c>
      <c r="Q324" s="340"/>
      <c r="R324" s="69">
        <f>ROUND(H324+J324+L324+N324+P324,0)</f>
        <v>0</v>
      </c>
    </row>
    <row r="325" spans="1:18" ht="9" customHeight="1" x14ac:dyDescent="0.3">
      <c r="A325" s="314"/>
      <c r="B325" s="58"/>
      <c r="C325" s="59"/>
      <c r="D325" s="73"/>
      <c r="E325" s="74"/>
      <c r="F325" s="338"/>
      <c r="G325" s="339"/>
      <c r="H325" s="68"/>
      <c r="I325" s="69"/>
      <c r="J325" s="69"/>
      <c r="K325" s="69"/>
      <c r="L325" s="68"/>
      <c r="M325" s="69"/>
      <c r="N325" s="68"/>
      <c r="O325" s="69"/>
      <c r="P325" s="68"/>
      <c r="Q325" s="340"/>
      <c r="R325" s="69"/>
    </row>
    <row r="326" spans="1:18" x14ac:dyDescent="0.25">
      <c r="A326" s="314">
        <v>13</v>
      </c>
      <c r="B326" s="283" t="s">
        <v>23</v>
      </c>
      <c r="C326" s="282"/>
      <c r="D326" s="44" t="s">
        <v>46</v>
      </c>
      <c r="E326" s="45"/>
      <c r="F326" s="22"/>
      <c r="G326" s="46"/>
      <c r="H326" s="373">
        <v>0</v>
      </c>
      <c r="I326" s="325"/>
      <c r="J326" s="374">
        <f>$H326</f>
        <v>0</v>
      </c>
      <c r="K326" s="326"/>
      <c r="L326" s="375">
        <f>$H326</f>
        <v>0</v>
      </c>
      <c r="M326" s="326"/>
      <c r="N326" s="375">
        <f>$H326</f>
        <v>0</v>
      </c>
      <c r="O326" s="326"/>
      <c r="P326" s="375">
        <f>$H326</f>
        <v>0</v>
      </c>
      <c r="Q326" s="327"/>
      <c r="R326" s="328"/>
    </row>
    <row r="327" spans="1:18" x14ac:dyDescent="0.25">
      <c r="A327" s="314"/>
      <c r="B327" s="21"/>
      <c r="C327" s="21"/>
      <c r="D327" s="44" t="s">
        <v>43</v>
      </c>
      <c r="E327" s="280">
        <v>0</v>
      </c>
      <c r="F327" s="329"/>
      <c r="G327" s="330"/>
      <c r="H327" s="331">
        <f>ROUND(IF(E327&gt;=$P$6,$P$6,E327),0)</f>
        <v>0</v>
      </c>
      <c r="I327" s="332"/>
      <c r="J327" s="331">
        <f>ROUND(IF((H327*$P$4)+H327&gt;=$P$6,$P$6,(H327*$P$4)+H327),0)</f>
        <v>0</v>
      </c>
      <c r="K327" s="333"/>
      <c r="L327" s="331">
        <f>ROUND(IF((J327*$P$4)+J327&gt;=$P$6,$P$6,(J327*$P$4)+J327),0)</f>
        <v>0</v>
      </c>
      <c r="M327" s="334"/>
      <c r="N327" s="331">
        <f>ROUND(IF((L327*$P$4)+L327&gt;=$P$6,$P$6,(L327*$P$4)+L327),0)</f>
        <v>0</v>
      </c>
      <c r="O327" s="334"/>
      <c r="P327" s="331">
        <f>ROUND(IF((N327*$P$4)+N327&gt;=$P$6,$P$6,(N327*$P$4)+N327),0)</f>
        <v>0</v>
      </c>
      <c r="Q327" s="327"/>
      <c r="R327" s="328"/>
    </row>
    <row r="328" spans="1:18" x14ac:dyDescent="0.25">
      <c r="A328" s="314"/>
      <c r="B328" s="58"/>
      <c r="C328" s="59"/>
      <c r="D328" s="60" t="s">
        <v>44</v>
      </c>
      <c r="E328" s="61"/>
      <c r="F328" s="329"/>
      <c r="G328" s="330"/>
      <c r="H328" s="376">
        <f t="shared" ref="H328:P328" si="104">ROUND(H327*H326,0)</f>
        <v>0</v>
      </c>
      <c r="I328" s="335">
        <f t="shared" si="104"/>
        <v>0</v>
      </c>
      <c r="J328" s="376">
        <f t="shared" si="104"/>
        <v>0</v>
      </c>
      <c r="K328" s="335">
        <f t="shared" si="104"/>
        <v>0</v>
      </c>
      <c r="L328" s="376">
        <f t="shared" si="104"/>
        <v>0</v>
      </c>
      <c r="M328" s="335">
        <f t="shared" si="104"/>
        <v>0</v>
      </c>
      <c r="N328" s="376">
        <f t="shared" si="104"/>
        <v>0</v>
      </c>
      <c r="O328" s="335">
        <f t="shared" si="104"/>
        <v>0</v>
      </c>
      <c r="P328" s="379">
        <f t="shared" si="104"/>
        <v>0</v>
      </c>
      <c r="Q328" s="327"/>
      <c r="R328" s="328"/>
    </row>
    <row r="329" spans="1:18" x14ac:dyDescent="0.25">
      <c r="A329" s="314"/>
      <c r="B329" s="58"/>
      <c r="C329" s="59"/>
      <c r="D329" s="63" t="s">
        <v>26</v>
      </c>
      <c r="E329" s="372">
        <v>0.23</v>
      </c>
      <c r="F329" s="329"/>
      <c r="G329" s="330"/>
      <c r="H329" s="377">
        <f>ROUND(H328*E329,0)</f>
        <v>0</v>
      </c>
      <c r="I329" s="336"/>
      <c r="J329" s="378">
        <f>ROUND(J328*E329,0)</f>
        <v>0</v>
      </c>
      <c r="K329" s="337"/>
      <c r="L329" s="378">
        <f>ROUND(L328*E329,0)</f>
        <v>0</v>
      </c>
      <c r="M329" s="337"/>
      <c r="N329" s="378">
        <f>ROUND(N328*E329,0)</f>
        <v>0</v>
      </c>
      <c r="O329" s="337"/>
      <c r="P329" s="378">
        <f>ROUND(P328*E329,0)</f>
        <v>0</v>
      </c>
      <c r="Q329" s="327"/>
      <c r="R329" s="328"/>
    </row>
    <row r="330" spans="1:18" ht="16.5" x14ac:dyDescent="0.3">
      <c r="A330" s="314"/>
      <c r="B330" s="58"/>
      <c r="C330" s="59"/>
      <c r="D330" s="500" t="s">
        <v>45</v>
      </c>
      <c r="E330" s="501"/>
      <c r="F330" s="338"/>
      <c r="G330" s="339"/>
      <c r="H330" s="68">
        <f t="shared" ref="H330:P330" si="105">ROUND(H328+H329,0)</f>
        <v>0</v>
      </c>
      <c r="I330" s="69">
        <f t="shared" si="105"/>
        <v>0</v>
      </c>
      <c r="J330" s="70">
        <f t="shared" si="105"/>
        <v>0</v>
      </c>
      <c r="K330" s="69">
        <f t="shared" si="105"/>
        <v>0</v>
      </c>
      <c r="L330" s="70">
        <f t="shared" si="105"/>
        <v>0</v>
      </c>
      <c r="M330" s="69">
        <f t="shared" si="105"/>
        <v>0</v>
      </c>
      <c r="N330" s="70">
        <f t="shared" si="105"/>
        <v>0</v>
      </c>
      <c r="O330" s="69">
        <f t="shared" si="105"/>
        <v>0</v>
      </c>
      <c r="P330" s="70">
        <f t="shared" si="105"/>
        <v>0</v>
      </c>
      <c r="Q330" s="340"/>
      <c r="R330" s="69">
        <f>ROUND(H330+J330+L330+N330+P330,0)</f>
        <v>0</v>
      </c>
    </row>
    <row r="331" spans="1:18" ht="9" customHeight="1" x14ac:dyDescent="0.3">
      <c r="A331" s="314"/>
      <c r="B331" s="58"/>
      <c r="C331" s="59"/>
      <c r="D331" s="73"/>
      <c r="E331" s="74"/>
      <c r="F331" s="338"/>
      <c r="G331" s="339"/>
      <c r="H331" s="68"/>
      <c r="I331" s="69"/>
      <c r="J331" s="69"/>
      <c r="K331" s="69"/>
      <c r="L331" s="68"/>
      <c r="M331" s="69"/>
      <c r="N331" s="68"/>
      <c r="O331" s="69"/>
      <c r="P331" s="68"/>
      <c r="Q331" s="340"/>
      <c r="R331" s="69"/>
    </row>
    <row r="332" spans="1:18" x14ac:dyDescent="0.25">
      <c r="A332" s="314">
        <v>14</v>
      </c>
      <c r="B332" s="283" t="s">
        <v>23</v>
      </c>
      <c r="C332" s="282"/>
      <c r="D332" s="44" t="s">
        <v>46</v>
      </c>
      <c r="E332" s="45"/>
      <c r="F332" s="22"/>
      <c r="G332" s="46"/>
      <c r="H332" s="373">
        <v>0</v>
      </c>
      <c r="I332" s="325"/>
      <c r="J332" s="374">
        <f>$H332</f>
        <v>0</v>
      </c>
      <c r="K332" s="326"/>
      <c r="L332" s="375">
        <f>$H332</f>
        <v>0</v>
      </c>
      <c r="M332" s="326"/>
      <c r="N332" s="375">
        <f>$H332</f>
        <v>0</v>
      </c>
      <c r="O332" s="326"/>
      <c r="P332" s="375">
        <f>$H332</f>
        <v>0</v>
      </c>
      <c r="Q332" s="327"/>
      <c r="R332" s="328"/>
    </row>
    <row r="333" spans="1:18" x14ac:dyDescent="0.25">
      <c r="A333" s="314"/>
      <c r="B333" s="21"/>
      <c r="C333" s="21"/>
      <c r="D333" s="44" t="s">
        <v>43</v>
      </c>
      <c r="E333" s="280">
        <v>0</v>
      </c>
      <c r="F333" s="329"/>
      <c r="G333" s="330"/>
      <c r="H333" s="331">
        <f>ROUND(IF(E333&gt;=$P$6,$P$6,E333),0)</f>
        <v>0</v>
      </c>
      <c r="I333" s="332"/>
      <c r="J333" s="331">
        <f>ROUND(IF((H333*$P$4)+H333&gt;=$P$6,$P$6,(H333*$P$4)+H333),0)</f>
        <v>0</v>
      </c>
      <c r="K333" s="333"/>
      <c r="L333" s="331">
        <f>ROUND(IF((J333*$P$4)+J333&gt;=$P$6,$P$6,(J333*$P$4)+J333),0)</f>
        <v>0</v>
      </c>
      <c r="M333" s="334"/>
      <c r="N333" s="331">
        <f>ROUND(IF((L333*$P$4)+L333&gt;=$P$6,$P$6,(L333*$P$4)+L333),0)</f>
        <v>0</v>
      </c>
      <c r="O333" s="334"/>
      <c r="P333" s="331">
        <f>ROUND(IF((N333*$P$4)+N333&gt;=$P$6,$P$6,(N333*$P$4)+N333),0)</f>
        <v>0</v>
      </c>
      <c r="Q333" s="327"/>
      <c r="R333" s="328"/>
    </row>
    <row r="334" spans="1:18" x14ac:dyDescent="0.25">
      <c r="A334" s="314"/>
      <c r="B334" s="58"/>
      <c r="C334" s="59"/>
      <c r="D334" s="60" t="s">
        <v>44</v>
      </c>
      <c r="E334" s="61"/>
      <c r="F334" s="329"/>
      <c r="G334" s="330"/>
      <c r="H334" s="376">
        <f t="shared" ref="H334:P334" si="106">ROUND(H333*H332,0)</f>
        <v>0</v>
      </c>
      <c r="I334" s="335">
        <f t="shared" si="106"/>
        <v>0</v>
      </c>
      <c r="J334" s="376">
        <f t="shared" si="106"/>
        <v>0</v>
      </c>
      <c r="K334" s="335">
        <f t="shared" si="106"/>
        <v>0</v>
      </c>
      <c r="L334" s="376">
        <f t="shared" si="106"/>
        <v>0</v>
      </c>
      <c r="M334" s="335">
        <f t="shared" si="106"/>
        <v>0</v>
      </c>
      <c r="N334" s="376">
        <f t="shared" si="106"/>
        <v>0</v>
      </c>
      <c r="O334" s="335">
        <f t="shared" si="106"/>
        <v>0</v>
      </c>
      <c r="P334" s="379">
        <f t="shared" si="106"/>
        <v>0</v>
      </c>
      <c r="Q334" s="327"/>
      <c r="R334" s="328"/>
    </row>
    <row r="335" spans="1:18" x14ac:dyDescent="0.25">
      <c r="A335" s="314"/>
      <c r="B335" s="58"/>
      <c r="C335" s="59"/>
      <c r="D335" s="63" t="s">
        <v>26</v>
      </c>
      <c r="E335" s="372">
        <v>0.23</v>
      </c>
      <c r="F335" s="329"/>
      <c r="G335" s="330"/>
      <c r="H335" s="377">
        <f>ROUND(H334*E335,0)</f>
        <v>0</v>
      </c>
      <c r="I335" s="336"/>
      <c r="J335" s="378">
        <f>ROUND(J334*E335,0)</f>
        <v>0</v>
      </c>
      <c r="K335" s="337"/>
      <c r="L335" s="378">
        <f>ROUND(L334*E335,0)</f>
        <v>0</v>
      </c>
      <c r="M335" s="337"/>
      <c r="N335" s="378">
        <f>ROUND(N334*E335,0)</f>
        <v>0</v>
      </c>
      <c r="O335" s="337"/>
      <c r="P335" s="378">
        <f>ROUND(P334*E335,0)</f>
        <v>0</v>
      </c>
      <c r="Q335" s="327"/>
      <c r="R335" s="328"/>
    </row>
    <row r="336" spans="1:18" ht="16.5" x14ac:dyDescent="0.3">
      <c r="A336" s="314"/>
      <c r="B336" s="58"/>
      <c r="C336" s="59"/>
      <c r="D336" s="500" t="s">
        <v>45</v>
      </c>
      <c r="E336" s="501"/>
      <c r="F336" s="338"/>
      <c r="G336" s="339"/>
      <c r="H336" s="68">
        <f t="shared" ref="H336:P336" si="107">ROUND(H334+H335,0)</f>
        <v>0</v>
      </c>
      <c r="I336" s="69">
        <f t="shared" si="107"/>
        <v>0</v>
      </c>
      <c r="J336" s="70">
        <f t="shared" si="107"/>
        <v>0</v>
      </c>
      <c r="K336" s="69">
        <f t="shared" si="107"/>
        <v>0</v>
      </c>
      <c r="L336" s="70">
        <f t="shared" si="107"/>
        <v>0</v>
      </c>
      <c r="M336" s="69">
        <f t="shared" si="107"/>
        <v>0</v>
      </c>
      <c r="N336" s="70">
        <f t="shared" si="107"/>
        <v>0</v>
      </c>
      <c r="O336" s="69">
        <f t="shared" si="107"/>
        <v>0</v>
      </c>
      <c r="P336" s="70">
        <f t="shared" si="107"/>
        <v>0</v>
      </c>
      <c r="Q336" s="340"/>
      <c r="R336" s="69">
        <f>ROUND(H336+J336+L336+N336+P336,0)</f>
        <v>0</v>
      </c>
    </row>
    <row r="337" spans="1:18" ht="9" customHeight="1" x14ac:dyDescent="0.3">
      <c r="A337" s="314"/>
      <c r="B337" s="58"/>
      <c r="C337" s="59"/>
      <c r="D337" s="73"/>
      <c r="E337" s="74"/>
      <c r="F337" s="338"/>
      <c r="G337" s="339"/>
      <c r="H337" s="68"/>
      <c r="I337" s="69"/>
      <c r="J337" s="69"/>
      <c r="K337" s="69"/>
      <c r="L337" s="68"/>
      <c r="M337" s="69"/>
      <c r="N337" s="68"/>
      <c r="O337" s="69"/>
      <c r="P337" s="68"/>
      <c r="Q337" s="340"/>
      <c r="R337" s="69"/>
    </row>
    <row r="338" spans="1:18" x14ac:dyDescent="0.25">
      <c r="A338" s="314">
        <v>15</v>
      </c>
      <c r="B338" s="283" t="s">
        <v>23</v>
      </c>
      <c r="C338" s="282"/>
      <c r="D338" s="44" t="s">
        <v>46</v>
      </c>
      <c r="E338" s="45"/>
      <c r="F338" s="22"/>
      <c r="G338" s="46"/>
      <c r="H338" s="373">
        <v>0</v>
      </c>
      <c r="I338" s="325"/>
      <c r="J338" s="374">
        <f>$H338</f>
        <v>0</v>
      </c>
      <c r="K338" s="326"/>
      <c r="L338" s="375">
        <f>$H338</f>
        <v>0</v>
      </c>
      <c r="M338" s="326"/>
      <c r="N338" s="375">
        <f>$H338</f>
        <v>0</v>
      </c>
      <c r="O338" s="326"/>
      <c r="P338" s="375">
        <f>$H338</f>
        <v>0</v>
      </c>
      <c r="Q338" s="327"/>
      <c r="R338" s="328"/>
    </row>
    <row r="339" spans="1:18" x14ac:dyDescent="0.25">
      <c r="A339" s="314"/>
      <c r="B339" s="21"/>
      <c r="C339" s="21"/>
      <c r="D339" s="44" t="s">
        <v>43</v>
      </c>
      <c r="E339" s="280">
        <v>0</v>
      </c>
      <c r="F339" s="329"/>
      <c r="G339" s="330"/>
      <c r="H339" s="331">
        <f>ROUND(IF(E339&gt;=$P$6,$P$6,E339),0)</f>
        <v>0</v>
      </c>
      <c r="I339" s="332"/>
      <c r="J339" s="331">
        <f>ROUND(IF((H339*$P$4)+H339&gt;=$P$6,$P$6,(H339*$P$4)+H339),0)</f>
        <v>0</v>
      </c>
      <c r="K339" s="333"/>
      <c r="L339" s="331">
        <f>ROUND(IF((J339*$P$4)+J339&gt;=$P$6,$P$6,(J339*$P$4)+J339),0)</f>
        <v>0</v>
      </c>
      <c r="M339" s="334"/>
      <c r="N339" s="331">
        <f>ROUND(IF((L339*$P$4)+L339&gt;=$P$6,$P$6,(L339*$P$4)+L339),0)</f>
        <v>0</v>
      </c>
      <c r="O339" s="334"/>
      <c r="P339" s="331">
        <f>ROUND(IF((N339*$P$4)+N339&gt;=$P$6,$P$6,(N339*$P$4)+N339),0)</f>
        <v>0</v>
      </c>
      <c r="Q339" s="327"/>
      <c r="R339" s="328"/>
    </row>
    <row r="340" spans="1:18" x14ac:dyDescent="0.25">
      <c r="A340" s="314"/>
      <c r="B340" s="58"/>
      <c r="C340" s="59"/>
      <c r="D340" s="60" t="s">
        <v>44</v>
      </c>
      <c r="E340" s="61"/>
      <c r="F340" s="329"/>
      <c r="G340" s="330"/>
      <c r="H340" s="376">
        <f t="shared" ref="H340:P340" si="108">ROUND(H339*H338,0)</f>
        <v>0</v>
      </c>
      <c r="I340" s="335">
        <f t="shared" si="108"/>
        <v>0</v>
      </c>
      <c r="J340" s="376">
        <f t="shared" si="108"/>
        <v>0</v>
      </c>
      <c r="K340" s="335">
        <f t="shared" si="108"/>
        <v>0</v>
      </c>
      <c r="L340" s="376">
        <f t="shared" si="108"/>
        <v>0</v>
      </c>
      <c r="M340" s="335">
        <f t="shared" si="108"/>
        <v>0</v>
      </c>
      <c r="N340" s="376">
        <f t="shared" si="108"/>
        <v>0</v>
      </c>
      <c r="O340" s="335">
        <f t="shared" si="108"/>
        <v>0</v>
      </c>
      <c r="P340" s="379">
        <f t="shared" si="108"/>
        <v>0</v>
      </c>
      <c r="Q340" s="327"/>
      <c r="R340" s="328"/>
    </row>
    <row r="341" spans="1:18" x14ac:dyDescent="0.25">
      <c r="A341" s="314"/>
      <c r="B341" s="58"/>
      <c r="C341" s="59"/>
      <c r="D341" s="63" t="s">
        <v>26</v>
      </c>
      <c r="E341" s="372">
        <v>0.23</v>
      </c>
      <c r="F341" s="329"/>
      <c r="G341" s="330"/>
      <c r="H341" s="377">
        <f>ROUND(H340*E341,0)</f>
        <v>0</v>
      </c>
      <c r="I341" s="336"/>
      <c r="J341" s="378">
        <f>ROUND(J340*E341,0)</f>
        <v>0</v>
      </c>
      <c r="K341" s="337"/>
      <c r="L341" s="378">
        <f>ROUND(L340*E341,0)</f>
        <v>0</v>
      </c>
      <c r="M341" s="337"/>
      <c r="N341" s="378">
        <f>ROUND(N340*E341,0)</f>
        <v>0</v>
      </c>
      <c r="O341" s="337"/>
      <c r="P341" s="378">
        <f>ROUND(P340*E341,0)</f>
        <v>0</v>
      </c>
      <c r="Q341" s="327"/>
      <c r="R341" s="328"/>
    </row>
    <row r="342" spans="1:18" ht="16.5" x14ac:dyDescent="0.3">
      <c r="A342" s="314"/>
      <c r="B342" s="58"/>
      <c r="C342" s="59"/>
      <c r="D342" s="500" t="s">
        <v>45</v>
      </c>
      <c r="E342" s="501"/>
      <c r="F342" s="338"/>
      <c r="G342" s="339"/>
      <c r="H342" s="68">
        <f t="shared" ref="H342:P342" si="109">ROUND(H340+H341,0)</f>
        <v>0</v>
      </c>
      <c r="I342" s="69">
        <f t="shared" si="109"/>
        <v>0</v>
      </c>
      <c r="J342" s="70">
        <f t="shared" si="109"/>
        <v>0</v>
      </c>
      <c r="K342" s="69">
        <f t="shared" si="109"/>
        <v>0</v>
      </c>
      <c r="L342" s="70">
        <f t="shared" si="109"/>
        <v>0</v>
      </c>
      <c r="M342" s="69">
        <f t="shared" si="109"/>
        <v>0</v>
      </c>
      <c r="N342" s="70">
        <f t="shared" si="109"/>
        <v>0</v>
      </c>
      <c r="O342" s="69">
        <f t="shared" si="109"/>
        <v>0</v>
      </c>
      <c r="P342" s="70">
        <f t="shared" si="109"/>
        <v>0</v>
      </c>
      <c r="Q342" s="340"/>
      <c r="R342" s="69">
        <f>ROUND(H342+J342+L342+N342+P342,0)</f>
        <v>0</v>
      </c>
    </row>
    <row r="343" spans="1:18" ht="9" customHeight="1" x14ac:dyDescent="0.3">
      <c r="A343" s="314"/>
      <c r="B343" s="58"/>
      <c r="C343" s="59"/>
      <c r="D343" s="73"/>
      <c r="E343" s="74"/>
      <c r="F343" s="338"/>
      <c r="G343" s="339"/>
      <c r="H343" s="68"/>
      <c r="I343" s="69"/>
      <c r="J343" s="69"/>
      <c r="K343" s="69"/>
      <c r="L343" s="68"/>
      <c r="M343" s="69"/>
      <c r="N343" s="68"/>
      <c r="O343" s="69"/>
      <c r="P343" s="68"/>
      <c r="Q343" s="340"/>
      <c r="R343" s="69"/>
    </row>
    <row r="344" spans="1:18" x14ac:dyDescent="0.25">
      <c r="A344" s="314">
        <v>16</v>
      </c>
      <c r="B344" s="283" t="s">
        <v>23</v>
      </c>
      <c r="C344" s="282"/>
      <c r="D344" s="44" t="s">
        <v>46</v>
      </c>
      <c r="E344" s="45"/>
      <c r="F344" s="22"/>
      <c r="G344" s="46"/>
      <c r="H344" s="373">
        <v>0</v>
      </c>
      <c r="I344" s="325"/>
      <c r="J344" s="374">
        <f>$H344</f>
        <v>0</v>
      </c>
      <c r="K344" s="326"/>
      <c r="L344" s="375">
        <f>$H344</f>
        <v>0</v>
      </c>
      <c r="M344" s="326"/>
      <c r="N344" s="375">
        <f>$H344</f>
        <v>0</v>
      </c>
      <c r="O344" s="326"/>
      <c r="P344" s="375">
        <f>$H344</f>
        <v>0</v>
      </c>
      <c r="Q344" s="327"/>
      <c r="R344" s="328"/>
    </row>
    <row r="345" spans="1:18" x14ac:dyDescent="0.25">
      <c r="A345" s="314"/>
      <c r="B345" s="21"/>
      <c r="C345" s="21"/>
      <c r="D345" s="44" t="s">
        <v>43</v>
      </c>
      <c r="E345" s="280">
        <v>0</v>
      </c>
      <c r="F345" s="329"/>
      <c r="G345" s="330"/>
      <c r="H345" s="331">
        <f>ROUND(IF(E345&gt;=$P$6,$P$6,E345),0)</f>
        <v>0</v>
      </c>
      <c r="I345" s="332"/>
      <c r="J345" s="331">
        <f>ROUND(IF((H345*$P$4)+H345&gt;=$P$6,$P$6,(H345*$P$4)+H345),0)</f>
        <v>0</v>
      </c>
      <c r="K345" s="333"/>
      <c r="L345" s="331">
        <f>ROUND(IF((J345*$P$4)+J345&gt;=$P$6,$P$6,(J345*$P$4)+J345),0)</f>
        <v>0</v>
      </c>
      <c r="M345" s="334"/>
      <c r="N345" s="331">
        <f>ROUND(IF((L345*$P$4)+L345&gt;=$P$6,$P$6,(L345*$P$4)+L345),0)</f>
        <v>0</v>
      </c>
      <c r="O345" s="334"/>
      <c r="P345" s="331">
        <f>ROUND(IF((N345*$P$4)+N345&gt;=$P$6,$P$6,(N345*$P$4)+N345),0)</f>
        <v>0</v>
      </c>
      <c r="Q345" s="327"/>
      <c r="R345" s="328"/>
    </row>
    <row r="346" spans="1:18" x14ac:dyDescent="0.25">
      <c r="A346" s="314"/>
      <c r="B346" s="58"/>
      <c r="C346" s="59"/>
      <c r="D346" s="60" t="s">
        <v>44</v>
      </c>
      <c r="E346" s="61"/>
      <c r="F346" s="329"/>
      <c r="G346" s="330"/>
      <c r="H346" s="376">
        <f t="shared" ref="H346:P346" si="110">ROUND(H345*H344,0)</f>
        <v>0</v>
      </c>
      <c r="I346" s="335">
        <f t="shared" si="110"/>
        <v>0</v>
      </c>
      <c r="J346" s="376">
        <f t="shared" si="110"/>
        <v>0</v>
      </c>
      <c r="K346" s="335">
        <f t="shared" si="110"/>
        <v>0</v>
      </c>
      <c r="L346" s="376">
        <f t="shared" si="110"/>
        <v>0</v>
      </c>
      <c r="M346" s="335">
        <f t="shared" si="110"/>
        <v>0</v>
      </c>
      <c r="N346" s="376">
        <f t="shared" si="110"/>
        <v>0</v>
      </c>
      <c r="O346" s="335">
        <f t="shared" si="110"/>
        <v>0</v>
      </c>
      <c r="P346" s="379">
        <f t="shared" si="110"/>
        <v>0</v>
      </c>
      <c r="Q346" s="327"/>
      <c r="R346" s="328"/>
    </row>
    <row r="347" spans="1:18" x14ac:dyDescent="0.25">
      <c r="A347" s="314"/>
      <c r="B347" s="58"/>
      <c r="C347" s="59"/>
      <c r="D347" s="63" t="s">
        <v>26</v>
      </c>
      <c r="E347" s="372">
        <v>0.23</v>
      </c>
      <c r="F347" s="329"/>
      <c r="G347" s="330"/>
      <c r="H347" s="377">
        <f>ROUND(H346*E347,0)</f>
        <v>0</v>
      </c>
      <c r="I347" s="336"/>
      <c r="J347" s="378">
        <f>ROUND(J346*E347,0)</f>
        <v>0</v>
      </c>
      <c r="K347" s="337"/>
      <c r="L347" s="378">
        <f>ROUND(L346*E347,0)</f>
        <v>0</v>
      </c>
      <c r="M347" s="337"/>
      <c r="N347" s="378">
        <f>ROUND(N346*E347,0)</f>
        <v>0</v>
      </c>
      <c r="O347" s="337"/>
      <c r="P347" s="378">
        <f>ROUND(P346*E347,0)</f>
        <v>0</v>
      </c>
      <c r="Q347" s="327"/>
      <c r="R347" s="328"/>
    </row>
    <row r="348" spans="1:18" ht="16.5" x14ac:dyDescent="0.3">
      <c r="A348" s="314"/>
      <c r="B348" s="58"/>
      <c r="C348" s="59"/>
      <c r="D348" s="500" t="s">
        <v>45</v>
      </c>
      <c r="E348" s="501"/>
      <c r="F348" s="338"/>
      <c r="G348" s="339"/>
      <c r="H348" s="68">
        <f t="shared" ref="H348:P348" si="111">ROUND(H346+H347,0)</f>
        <v>0</v>
      </c>
      <c r="I348" s="69">
        <f t="shared" si="111"/>
        <v>0</v>
      </c>
      <c r="J348" s="70">
        <f t="shared" si="111"/>
        <v>0</v>
      </c>
      <c r="K348" s="69">
        <f t="shared" si="111"/>
        <v>0</v>
      </c>
      <c r="L348" s="70">
        <f t="shared" si="111"/>
        <v>0</v>
      </c>
      <c r="M348" s="69">
        <f t="shared" si="111"/>
        <v>0</v>
      </c>
      <c r="N348" s="70">
        <f t="shared" si="111"/>
        <v>0</v>
      </c>
      <c r="O348" s="69">
        <f t="shared" si="111"/>
        <v>0</v>
      </c>
      <c r="P348" s="70">
        <f t="shared" si="111"/>
        <v>0</v>
      </c>
      <c r="Q348" s="340"/>
      <c r="R348" s="69">
        <f>ROUND(H348+J348+L348+N348+P348,0)</f>
        <v>0</v>
      </c>
    </row>
    <row r="349" spans="1:18" ht="9" customHeight="1" x14ac:dyDescent="0.3">
      <c r="A349" s="314"/>
      <c r="B349" s="58"/>
      <c r="C349" s="59"/>
      <c r="D349" s="73"/>
      <c r="E349" s="74"/>
      <c r="F349" s="338"/>
      <c r="G349" s="339"/>
      <c r="H349" s="68"/>
      <c r="I349" s="69"/>
      <c r="J349" s="69"/>
      <c r="K349" s="69"/>
      <c r="L349" s="68"/>
      <c r="M349" s="69"/>
      <c r="N349" s="68"/>
      <c r="O349" s="69"/>
      <c r="P349" s="68"/>
      <c r="Q349" s="340"/>
      <c r="R349" s="69"/>
    </row>
    <row r="350" spans="1:18" x14ac:dyDescent="0.25">
      <c r="A350" s="314">
        <v>17</v>
      </c>
      <c r="B350" s="283" t="s">
        <v>23</v>
      </c>
      <c r="C350" s="282"/>
      <c r="D350" s="44" t="s">
        <v>46</v>
      </c>
      <c r="E350" s="45"/>
      <c r="F350" s="22"/>
      <c r="G350" s="46"/>
      <c r="H350" s="373">
        <v>0</v>
      </c>
      <c r="I350" s="325"/>
      <c r="J350" s="374">
        <f>$H350</f>
        <v>0</v>
      </c>
      <c r="K350" s="326"/>
      <c r="L350" s="375">
        <f>$H350</f>
        <v>0</v>
      </c>
      <c r="M350" s="326"/>
      <c r="N350" s="375">
        <f>$H350</f>
        <v>0</v>
      </c>
      <c r="O350" s="326"/>
      <c r="P350" s="375">
        <f>$H350</f>
        <v>0</v>
      </c>
      <c r="Q350" s="327"/>
      <c r="R350" s="328"/>
    </row>
    <row r="351" spans="1:18" x14ac:dyDescent="0.25">
      <c r="A351" s="314"/>
      <c r="B351" s="21"/>
      <c r="C351" s="21"/>
      <c r="D351" s="44" t="s">
        <v>43</v>
      </c>
      <c r="E351" s="280">
        <v>0</v>
      </c>
      <c r="F351" s="329"/>
      <c r="G351" s="330"/>
      <c r="H351" s="331">
        <f>ROUND(IF(E351&gt;=$P$6,$P$6,E351),0)</f>
        <v>0</v>
      </c>
      <c r="I351" s="332"/>
      <c r="J351" s="331">
        <f>ROUND(IF((H351*$P$4)+H351&gt;=$P$6,$P$6,(H351*$P$4)+H351),0)</f>
        <v>0</v>
      </c>
      <c r="K351" s="333"/>
      <c r="L351" s="331">
        <f>ROUND(IF((J351*$P$4)+J351&gt;=$P$6,$P$6,(J351*$P$4)+J351),0)</f>
        <v>0</v>
      </c>
      <c r="M351" s="334"/>
      <c r="N351" s="331">
        <f>ROUND(IF((L351*$P$4)+L351&gt;=$P$6,$P$6,(L351*$P$4)+L351),0)</f>
        <v>0</v>
      </c>
      <c r="O351" s="334"/>
      <c r="P351" s="331">
        <f>ROUND(IF((N351*$P$4)+N351&gt;=$P$6,$P$6,(N351*$P$4)+N351),0)</f>
        <v>0</v>
      </c>
      <c r="Q351" s="327"/>
      <c r="R351" s="328"/>
    </row>
    <row r="352" spans="1:18" x14ac:dyDescent="0.25">
      <c r="A352" s="314"/>
      <c r="B352" s="58"/>
      <c r="C352" s="59"/>
      <c r="D352" s="60" t="s">
        <v>44</v>
      </c>
      <c r="E352" s="61"/>
      <c r="F352" s="329"/>
      <c r="G352" s="330"/>
      <c r="H352" s="376">
        <f t="shared" ref="H352:P352" si="112">ROUND(H351*H350,0)</f>
        <v>0</v>
      </c>
      <c r="I352" s="335">
        <f t="shared" si="112"/>
        <v>0</v>
      </c>
      <c r="J352" s="376">
        <f t="shared" si="112"/>
        <v>0</v>
      </c>
      <c r="K352" s="335">
        <f t="shared" si="112"/>
        <v>0</v>
      </c>
      <c r="L352" s="376">
        <f t="shared" si="112"/>
        <v>0</v>
      </c>
      <c r="M352" s="335">
        <f t="shared" si="112"/>
        <v>0</v>
      </c>
      <c r="N352" s="376">
        <f t="shared" si="112"/>
        <v>0</v>
      </c>
      <c r="O352" s="335">
        <f t="shared" si="112"/>
        <v>0</v>
      </c>
      <c r="P352" s="379">
        <f t="shared" si="112"/>
        <v>0</v>
      </c>
      <c r="Q352" s="327"/>
      <c r="R352" s="328"/>
    </row>
    <row r="353" spans="1:18" x14ac:dyDescent="0.25">
      <c r="A353" s="314"/>
      <c r="B353" s="58"/>
      <c r="C353" s="59"/>
      <c r="D353" s="63" t="s">
        <v>26</v>
      </c>
      <c r="E353" s="372">
        <v>0.23</v>
      </c>
      <c r="F353" s="329"/>
      <c r="G353" s="330"/>
      <c r="H353" s="377">
        <f>ROUND(H352*E353,0)</f>
        <v>0</v>
      </c>
      <c r="I353" s="336"/>
      <c r="J353" s="378">
        <f>ROUND(J352*E353,0)</f>
        <v>0</v>
      </c>
      <c r="K353" s="337"/>
      <c r="L353" s="378">
        <f>ROUND(L352*E353,0)</f>
        <v>0</v>
      </c>
      <c r="M353" s="337"/>
      <c r="N353" s="378">
        <f>ROUND(N352*E353,0)</f>
        <v>0</v>
      </c>
      <c r="O353" s="337"/>
      <c r="P353" s="378">
        <f>ROUND(P352*E353,0)</f>
        <v>0</v>
      </c>
      <c r="Q353" s="327"/>
      <c r="R353" s="328"/>
    </row>
    <row r="354" spans="1:18" ht="16.5" x14ac:dyDescent="0.3">
      <c r="A354" s="314"/>
      <c r="B354" s="58"/>
      <c r="C354" s="59"/>
      <c r="D354" s="500" t="s">
        <v>45</v>
      </c>
      <c r="E354" s="501"/>
      <c r="F354" s="338"/>
      <c r="G354" s="339"/>
      <c r="H354" s="68">
        <f t="shared" ref="H354:P354" si="113">ROUND(H352+H353,0)</f>
        <v>0</v>
      </c>
      <c r="I354" s="69">
        <f t="shared" si="113"/>
        <v>0</v>
      </c>
      <c r="J354" s="70">
        <f t="shared" si="113"/>
        <v>0</v>
      </c>
      <c r="K354" s="69">
        <f t="shared" si="113"/>
        <v>0</v>
      </c>
      <c r="L354" s="70">
        <f t="shared" si="113"/>
        <v>0</v>
      </c>
      <c r="M354" s="69">
        <f t="shared" si="113"/>
        <v>0</v>
      </c>
      <c r="N354" s="70">
        <f t="shared" si="113"/>
        <v>0</v>
      </c>
      <c r="O354" s="69">
        <f t="shared" si="113"/>
        <v>0</v>
      </c>
      <c r="P354" s="70">
        <f t="shared" si="113"/>
        <v>0</v>
      </c>
      <c r="Q354" s="340"/>
      <c r="R354" s="69">
        <f>ROUND(H354+J354+L354+N354+P354,0)</f>
        <v>0</v>
      </c>
    </row>
    <row r="355" spans="1:18" ht="9" customHeight="1" x14ac:dyDescent="0.3">
      <c r="A355" s="314"/>
      <c r="B355" s="58"/>
      <c r="C355" s="59"/>
      <c r="D355" s="73"/>
      <c r="E355" s="74"/>
      <c r="F355" s="338"/>
      <c r="G355" s="339"/>
      <c r="H355" s="68"/>
      <c r="I355" s="69"/>
      <c r="J355" s="69"/>
      <c r="K355" s="69"/>
      <c r="L355" s="68"/>
      <c r="M355" s="69"/>
      <c r="N355" s="68"/>
      <c r="O355" s="69"/>
      <c r="P355" s="68"/>
      <c r="Q355" s="340"/>
      <c r="R355" s="69"/>
    </row>
    <row r="356" spans="1:18" x14ac:dyDescent="0.25">
      <c r="A356" s="314">
        <v>18</v>
      </c>
      <c r="B356" s="283" t="s">
        <v>23</v>
      </c>
      <c r="C356" s="282"/>
      <c r="D356" s="44" t="s">
        <v>46</v>
      </c>
      <c r="E356" s="45"/>
      <c r="F356" s="22"/>
      <c r="G356" s="46"/>
      <c r="H356" s="373">
        <v>0</v>
      </c>
      <c r="I356" s="325"/>
      <c r="J356" s="374">
        <f>$H356</f>
        <v>0</v>
      </c>
      <c r="K356" s="326"/>
      <c r="L356" s="375">
        <f>$H356</f>
        <v>0</v>
      </c>
      <c r="M356" s="326"/>
      <c r="N356" s="375">
        <f>$H356</f>
        <v>0</v>
      </c>
      <c r="O356" s="326"/>
      <c r="P356" s="375">
        <f>$H356</f>
        <v>0</v>
      </c>
      <c r="Q356" s="327"/>
      <c r="R356" s="328"/>
    </row>
    <row r="357" spans="1:18" x14ac:dyDescent="0.25">
      <c r="A357" s="314"/>
      <c r="B357" s="21"/>
      <c r="C357" s="21"/>
      <c r="D357" s="44" t="s">
        <v>43</v>
      </c>
      <c r="E357" s="280">
        <v>0</v>
      </c>
      <c r="F357" s="329"/>
      <c r="G357" s="330"/>
      <c r="H357" s="331">
        <f>ROUND(IF(E357&gt;=$P$6,$P$6,E357),0)</f>
        <v>0</v>
      </c>
      <c r="I357" s="332"/>
      <c r="J357" s="331">
        <f>ROUND(IF((H357*$P$4)+H357&gt;=$P$6,$P$6,(H357*$P$4)+H357),0)</f>
        <v>0</v>
      </c>
      <c r="K357" s="333"/>
      <c r="L357" s="331">
        <f>ROUND(IF((J357*$P$4)+J357&gt;=$P$6,$P$6,(J357*$P$4)+J357),0)</f>
        <v>0</v>
      </c>
      <c r="M357" s="334"/>
      <c r="N357" s="331">
        <f>ROUND(IF((L357*$P$4)+L357&gt;=$P$6,$P$6,(L357*$P$4)+L357),0)</f>
        <v>0</v>
      </c>
      <c r="O357" s="334"/>
      <c r="P357" s="331">
        <f>ROUND(IF((N357*$P$4)+N357&gt;=$P$6,$P$6,(N357*$P$4)+N357),0)</f>
        <v>0</v>
      </c>
      <c r="Q357" s="327"/>
      <c r="R357" s="328"/>
    </row>
    <row r="358" spans="1:18" x14ac:dyDescent="0.25">
      <c r="A358" s="314"/>
      <c r="B358" s="58"/>
      <c r="C358" s="59"/>
      <c r="D358" s="60" t="s">
        <v>44</v>
      </c>
      <c r="E358" s="61"/>
      <c r="F358" s="329"/>
      <c r="G358" s="330"/>
      <c r="H358" s="376">
        <f t="shared" ref="H358:P358" si="114">ROUND(H357*H356,0)</f>
        <v>0</v>
      </c>
      <c r="I358" s="335">
        <f t="shared" si="114"/>
        <v>0</v>
      </c>
      <c r="J358" s="376">
        <f t="shared" si="114"/>
        <v>0</v>
      </c>
      <c r="K358" s="335">
        <f t="shared" si="114"/>
        <v>0</v>
      </c>
      <c r="L358" s="376">
        <f t="shared" si="114"/>
        <v>0</v>
      </c>
      <c r="M358" s="335">
        <f t="shared" si="114"/>
        <v>0</v>
      </c>
      <c r="N358" s="376">
        <f t="shared" si="114"/>
        <v>0</v>
      </c>
      <c r="O358" s="335">
        <f t="shared" si="114"/>
        <v>0</v>
      </c>
      <c r="P358" s="379">
        <f t="shared" si="114"/>
        <v>0</v>
      </c>
      <c r="Q358" s="327"/>
      <c r="R358" s="328"/>
    </row>
    <row r="359" spans="1:18" x14ac:dyDescent="0.25">
      <c r="A359" s="314"/>
      <c r="B359" s="58"/>
      <c r="C359" s="59"/>
      <c r="D359" s="63" t="s">
        <v>26</v>
      </c>
      <c r="E359" s="372">
        <v>0.23</v>
      </c>
      <c r="F359" s="329"/>
      <c r="G359" s="330"/>
      <c r="H359" s="377">
        <f>ROUND(H358*E359,0)</f>
        <v>0</v>
      </c>
      <c r="I359" s="336"/>
      <c r="J359" s="378">
        <f>ROUND(J358*E359,0)</f>
        <v>0</v>
      </c>
      <c r="K359" s="337"/>
      <c r="L359" s="378">
        <f>ROUND(L358*E359,0)</f>
        <v>0</v>
      </c>
      <c r="M359" s="337"/>
      <c r="N359" s="378">
        <f>ROUND(N358*E359,0)</f>
        <v>0</v>
      </c>
      <c r="O359" s="337"/>
      <c r="P359" s="378">
        <f>ROUND(P358*E359,0)</f>
        <v>0</v>
      </c>
      <c r="Q359" s="327"/>
      <c r="R359" s="328"/>
    </row>
    <row r="360" spans="1:18" ht="16.5" x14ac:dyDescent="0.3">
      <c r="A360" s="314"/>
      <c r="B360" s="58"/>
      <c r="C360" s="59"/>
      <c r="D360" s="500" t="s">
        <v>45</v>
      </c>
      <c r="E360" s="501"/>
      <c r="F360" s="338"/>
      <c r="G360" s="339"/>
      <c r="H360" s="68">
        <f t="shared" ref="H360:P360" si="115">ROUND(H358+H359,0)</f>
        <v>0</v>
      </c>
      <c r="I360" s="69">
        <f t="shared" si="115"/>
        <v>0</v>
      </c>
      <c r="J360" s="70">
        <f t="shared" si="115"/>
        <v>0</v>
      </c>
      <c r="K360" s="69">
        <f t="shared" si="115"/>
        <v>0</v>
      </c>
      <c r="L360" s="70">
        <f t="shared" si="115"/>
        <v>0</v>
      </c>
      <c r="M360" s="69">
        <f t="shared" si="115"/>
        <v>0</v>
      </c>
      <c r="N360" s="70">
        <f t="shared" si="115"/>
        <v>0</v>
      </c>
      <c r="O360" s="69">
        <f t="shared" si="115"/>
        <v>0</v>
      </c>
      <c r="P360" s="70">
        <f t="shared" si="115"/>
        <v>0</v>
      </c>
      <c r="Q360" s="340"/>
      <c r="R360" s="69">
        <f>ROUND(H360+J360+L360+N360+P360,0)</f>
        <v>0</v>
      </c>
    </row>
    <row r="361" spans="1:18" ht="9" customHeight="1" x14ac:dyDescent="0.3">
      <c r="A361" s="314"/>
      <c r="B361" s="58"/>
      <c r="C361" s="59"/>
      <c r="D361" s="73"/>
      <c r="E361" s="74"/>
      <c r="F361" s="338"/>
      <c r="G361" s="339"/>
      <c r="H361" s="68"/>
      <c r="I361" s="69"/>
      <c r="J361" s="69"/>
      <c r="K361" s="69"/>
      <c r="L361" s="68"/>
      <c r="M361" s="69"/>
      <c r="N361" s="68"/>
      <c r="O361" s="69"/>
      <c r="P361" s="68"/>
      <c r="Q361" s="340"/>
      <c r="R361" s="69"/>
    </row>
    <row r="362" spans="1:18" x14ac:dyDescent="0.25">
      <c r="A362" s="314">
        <v>19</v>
      </c>
      <c r="B362" s="283" t="s">
        <v>23</v>
      </c>
      <c r="C362" s="282"/>
      <c r="D362" s="44" t="s">
        <v>46</v>
      </c>
      <c r="E362" s="45"/>
      <c r="F362" s="22"/>
      <c r="G362" s="46"/>
      <c r="H362" s="373">
        <v>0</v>
      </c>
      <c r="I362" s="325"/>
      <c r="J362" s="374">
        <f>$H362</f>
        <v>0</v>
      </c>
      <c r="K362" s="326"/>
      <c r="L362" s="375">
        <f>$H362</f>
        <v>0</v>
      </c>
      <c r="M362" s="326"/>
      <c r="N362" s="375">
        <f>$H362</f>
        <v>0</v>
      </c>
      <c r="O362" s="326"/>
      <c r="P362" s="375">
        <f>$H362</f>
        <v>0</v>
      </c>
      <c r="Q362" s="327"/>
      <c r="R362" s="328"/>
    </row>
    <row r="363" spans="1:18" x14ac:dyDescent="0.25">
      <c r="A363" s="314"/>
      <c r="B363" s="21"/>
      <c r="C363" s="21"/>
      <c r="D363" s="44" t="s">
        <v>43</v>
      </c>
      <c r="E363" s="280">
        <v>0</v>
      </c>
      <c r="F363" s="329"/>
      <c r="G363" s="330"/>
      <c r="H363" s="331">
        <f>ROUND(IF(E363&gt;=$P$6,$P$6,E363),0)</f>
        <v>0</v>
      </c>
      <c r="I363" s="332"/>
      <c r="J363" s="331">
        <f>ROUND(IF((H363*$P$4)+H363&gt;=$P$6,$P$6,(H363*$P$4)+H363),0)</f>
        <v>0</v>
      </c>
      <c r="K363" s="333"/>
      <c r="L363" s="331">
        <f>ROUND(IF((J363*$P$4)+J363&gt;=$P$6,$P$6,(J363*$P$4)+J363),0)</f>
        <v>0</v>
      </c>
      <c r="M363" s="334"/>
      <c r="N363" s="331">
        <f>ROUND(IF((L363*$P$4)+L363&gt;=$P$6,$P$6,(L363*$P$4)+L363),0)</f>
        <v>0</v>
      </c>
      <c r="O363" s="334"/>
      <c r="P363" s="331">
        <f>ROUND(IF((N363*$P$4)+N363&gt;=$P$6,$P$6,(N363*$P$4)+N363),0)</f>
        <v>0</v>
      </c>
      <c r="Q363" s="327"/>
      <c r="R363" s="328"/>
    </row>
    <row r="364" spans="1:18" x14ac:dyDescent="0.25">
      <c r="A364" s="314"/>
      <c r="B364" s="58"/>
      <c r="C364" s="59"/>
      <c r="D364" s="60" t="s">
        <v>44</v>
      </c>
      <c r="E364" s="61"/>
      <c r="F364" s="329"/>
      <c r="G364" s="330"/>
      <c r="H364" s="376">
        <f t="shared" ref="H364:P364" si="116">ROUND(H363*H362,0)</f>
        <v>0</v>
      </c>
      <c r="I364" s="335">
        <f t="shared" si="116"/>
        <v>0</v>
      </c>
      <c r="J364" s="376">
        <f t="shared" si="116"/>
        <v>0</v>
      </c>
      <c r="K364" s="335">
        <f t="shared" si="116"/>
        <v>0</v>
      </c>
      <c r="L364" s="376">
        <f t="shared" si="116"/>
        <v>0</v>
      </c>
      <c r="M364" s="335">
        <f t="shared" si="116"/>
        <v>0</v>
      </c>
      <c r="N364" s="376">
        <f t="shared" si="116"/>
        <v>0</v>
      </c>
      <c r="O364" s="335">
        <f t="shared" si="116"/>
        <v>0</v>
      </c>
      <c r="P364" s="379">
        <f t="shared" si="116"/>
        <v>0</v>
      </c>
      <c r="Q364" s="327"/>
      <c r="R364" s="328"/>
    </row>
    <row r="365" spans="1:18" x14ac:dyDescent="0.25">
      <c r="A365" s="314"/>
      <c r="B365" s="58"/>
      <c r="C365" s="59"/>
      <c r="D365" s="63" t="s">
        <v>26</v>
      </c>
      <c r="E365" s="372">
        <v>0.23</v>
      </c>
      <c r="F365" s="329"/>
      <c r="G365" s="330"/>
      <c r="H365" s="377">
        <f>ROUND(H364*E365,0)</f>
        <v>0</v>
      </c>
      <c r="I365" s="336"/>
      <c r="J365" s="378">
        <f>ROUND(J364*E365,0)</f>
        <v>0</v>
      </c>
      <c r="K365" s="337"/>
      <c r="L365" s="378">
        <f>ROUND(L364*E365,0)</f>
        <v>0</v>
      </c>
      <c r="M365" s="337"/>
      <c r="N365" s="378">
        <f>ROUND(N364*E365,0)</f>
        <v>0</v>
      </c>
      <c r="O365" s="337"/>
      <c r="P365" s="378">
        <f>ROUND(P364*E365,0)</f>
        <v>0</v>
      </c>
      <c r="Q365" s="327"/>
      <c r="R365" s="328"/>
    </row>
    <row r="366" spans="1:18" ht="16.5" x14ac:dyDescent="0.3">
      <c r="A366" s="314"/>
      <c r="B366" s="58"/>
      <c r="C366" s="59"/>
      <c r="D366" s="500" t="s">
        <v>45</v>
      </c>
      <c r="E366" s="501"/>
      <c r="F366" s="338"/>
      <c r="G366" s="339"/>
      <c r="H366" s="68">
        <f t="shared" ref="H366:P366" si="117">ROUND(H364+H365,0)</f>
        <v>0</v>
      </c>
      <c r="I366" s="69">
        <f t="shared" si="117"/>
        <v>0</v>
      </c>
      <c r="J366" s="70">
        <f t="shared" si="117"/>
        <v>0</v>
      </c>
      <c r="K366" s="69">
        <f t="shared" si="117"/>
        <v>0</v>
      </c>
      <c r="L366" s="70">
        <f t="shared" si="117"/>
        <v>0</v>
      </c>
      <c r="M366" s="69">
        <f t="shared" si="117"/>
        <v>0</v>
      </c>
      <c r="N366" s="70">
        <f t="shared" si="117"/>
        <v>0</v>
      </c>
      <c r="O366" s="69">
        <f t="shared" si="117"/>
        <v>0</v>
      </c>
      <c r="P366" s="70">
        <f t="shared" si="117"/>
        <v>0</v>
      </c>
      <c r="Q366" s="340"/>
      <c r="R366" s="69">
        <f>ROUND(H366+J366+L366+N366+P366,0)</f>
        <v>0</v>
      </c>
    </row>
    <row r="367" spans="1:18" ht="9" customHeight="1" x14ac:dyDescent="0.3">
      <c r="A367" s="314"/>
      <c r="B367" s="58"/>
      <c r="C367" s="59"/>
      <c r="D367" s="73"/>
      <c r="E367" s="74"/>
      <c r="F367" s="338"/>
      <c r="G367" s="339"/>
      <c r="H367" s="68"/>
      <c r="I367" s="69"/>
      <c r="J367" s="69"/>
      <c r="K367" s="69"/>
      <c r="L367" s="68"/>
      <c r="M367" s="69"/>
      <c r="N367" s="68"/>
      <c r="O367" s="69"/>
      <c r="P367" s="68"/>
      <c r="Q367" s="340"/>
      <c r="R367" s="69"/>
    </row>
    <row r="368" spans="1:18" x14ac:dyDescent="0.25">
      <c r="A368" s="314">
        <v>20</v>
      </c>
      <c r="B368" s="283" t="s">
        <v>23</v>
      </c>
      <c r="C368" s="282"/>
      <c r="D368" s="44" t="s">
        <v>46</v>
      </c>
      <c r="E368" s="45"/>
      <c r="F368" s="22"/>
      <c r="G368" s="46"/>
      <c r="H368" s="373">
        <v>0</v>
      </c>
      <c r="I368" s="325"/>
      <c r="J368" s="374">
        <f>$H368</f>
        <v>0</v>
      </c>
      <c r="K368" s="326"/>
      <c r="L368" s="375">
        <f>$H368</f>
        <v>0</v>
      </c>
      <c r="M368" s="326"/>
      <c r="N368" s="375">
        <f>$H368</f>
        <v>0</v>
      </c>
      <c r="O368" s="326"/>
      <c r="P368" s="375">
        <f>$H368</f>
        <v>0</v>
      </c>
      <c r="Q368" s="327"/>
      <c r="R368" s="328"/>
    </row>
    <row r="369" spans="1:19" x14ac:dyDescent="0.25">
      <c r="A369" s="314"/>
      <c r="B369" s="21"/>
      <c r="C369" s="21"/>
      <c r="D369" s="44" t="s">
        <v>43</v>
      </c>
      <c r="E369" s="280">
        <v>0</v>
      </c>
      <c r="F369" s="329"/>
      <c r="G369" s="330"/>
      <c r="H369" s="331">
        <f>ROUND(IF(E369&gt;=$P$6,$P$6,E369),0)</f>
        <v>0</v>
      </c>
      <c r="I369" s="332"/>
      <c r="J369" s="331">
        <f>ROUND(IF((H369*$P$4)+H369&gt;=$P$6,$P$6,(H369*$P$4)+H369),0)</f>
        <v>0</v>
      </c>
      <c r="K369" s="333"/>
      <c r="L369" s="331">
        <f>ROUND(IF((J369*$P$4)+J369&gt;=$P$6,$P$6,(J369*$P$4)+J369),0)</f>
        <v>0</v>
      </c>
      <c r="M369" s="334"/>
      <c r="N369" s="331">
        <f>ROUND(IF((L369*$P$4)+L369&gt;=$P$6,$P$6,(L369*$P$4)+L369),0)</f>
        <v>0</v>
      </c>
      <c r="O369" s="334"/>
      <c r="P369" s="331">
        <f>ROUND(IF((N369*$P$4)+N369&gt;=$P$6,$P$6,(N369*$P$4)+N369),0)</f>
        <v>0</v>
      </c>
      <c r="Q369" s="327"/>
      <c r="R369" s="328"/>
    </row>
    <row r="370" spans="1:19" x14ac:dyDescent="0.25">
      <c r="A370" s="314"/>
      <c r="B370" s="58"/>
      <c r="C370" s="59"/>
      <c r="D370" s="60" t="s">
        <v>44</v>
      </c>
      <c r="E370" s="61"/>
      <c r="F370" s="329"/>
      <c r="G370" s="330"/>
      <c r="H370" s="376">
        <f t="shared" ref="H370:P370" si="118">ROUND(H369*H368,0)</f>
        <v>0</v>
      </c>
      <c r="I370" s="335">
        <f t="shared" si="118"/>
        <v>0</v>
      </c>
      <c r="J370" s="376">
        <f t="shared" si="118"/>
        <v>0</v>
      </c>
      <c r="K370" s="335">
        <f t="shared" si="118"/>
        <v>0</v>
      </c>
      <c r="L370" s="376">
        <f t="shared" si="118"/>
        <v>0</v>
      </c>
      <c r="M370" s="335">
        <f t="shared" si="118"/>
        <v>0</v>
      </c>
      <c r="N370" s="376">
        <f t="shared" si="118"/>
        <v>0</v>
      </c>
      <c r="O370" s="335">
        <f t="shared" si="118"/>
        <v>0</v>
      </c>
      <c r="P370" s="379">
        <f t="shared" si="118"/>
        <v>0</v>
      </c>
      <c r="Q370" s="327"/>
      <c r="R370" s="328"/>
    </row>
    <row r="371" spans="1:19" x14ac:dyDescent="0.25">
      <c r="A371" s="314"/>
      <c r="B371" s="58"/>
      <c r="C371" s="59"/>
      <c r="D371" s="63" t="s">
        <v>26</v>
      </c>
      <c r="E371" s="372">
        <v>0.23</v>
      </c>
      <c r="F371" s="329"/>
      <c r="G371" s="330"/>
      <c r="H371" s="377">
        <f>ROUND(H370*E371,0)</f>
        <v>0</v>
      </c>
      <c r="I371" s="336"/>
      <c r="J371" s="378">
        <f>ROUND(J370*E371,0)</f>
        <v>0</v>
      </c>
      <c r="K371" s="337"/>
      <c r="L371" s="378">
        <f>ROUND(L370*E371,0)</f>
        <v>0</v>
      </c>
      <c r="M371" s="337"/>
      <c r="N371" s="378">
        <f>ROUND(N370*E371,0)</f>
        <v>0</v>
      </c>
      <c r="O371" s="337"/>
      <c r="P371" s="378">
        <f>ROUND(P370*E371,0)</f>
        <v>0</v>
      </c>
      <c r="Q371" s="327"/>
      <c r="R371" s="328"/>
    </row>
    <row r="372" spans="1:19" ht="16.5" x14ac:dyDescent="0.3">
      <c r="A372" s="314"/>
      <c r="B372" s="58"/>
      <c r="C372" s="59"/>
      <c r="D372" s="500" t="s">
        <v>45</v>
      </c>
      <c r="E372" s="501"/>
      <c r="F372" s="338"/>
      <c r="G372" s="339"/>
      <c r="H372" s="68">
        <f t="shared" ref="H372:P372" si="119">ROUND(H370+H371,0)</f>
        <v>0</v>
      </c>
      <c r="I372" s="69">
        <f t="shared" si="119"/>
        <v>0</v>
      </c>
      <c r="J372" s="70">
        <f t="shared" si="119"/>
        <v>0</v>
      </c>
      <c r="K372" s="69">
        <f t="shared" si="119"/>
        <v>0</v>
      </c>
      <c r="L372" s="70">
        <f t="shared" si="119"/>
        <v>0</v>
      </c>
      <c r="M372" s="69">
        <f t="shared" si="119"/>
        <v>0</v>
      </c>
      <c r="N372" s="70">
        <f t="shared" si="119"/>
        <v>0</v>
      </c>
      <c r="O372" s="69">
        <f t="shared" si="119"/>
        <v>0</v>
      </c>
      <c r="P372" s="70">
        <f t="shared" si="119"/>
        <v>0</v>
      </c>
      <c r="Q372" s="340"/>
      <c r="R372" s="69">
        <f>ROUND(H372+J372+L372+N372+P372,0)</f>
        <v>0</v>
      </c>
    </row>
    <row r="373" spans="1:19" ht="16.5" x14ac:dyDescent="0.3">
      <c r="A373" s="314"/>
      <c r="B373" s="58"/>
      <c r="C373" s="59"/>
      <c r="D373" s="73"/>
      <c r="E373" s="74"/>
      <c r="F373" s="338"/>
      <c r="G373" s="339"/>
      <c r="H373" s="68"/>
      <c r="I373" s="69"/>
      <c r="J373" s="69"/>
      <c r="K373" s="89"/>
      <c r="L373" s="68"/>
      <c r="M373" s="69"/>
      <c r="N373" s="68"/>
      <c r="O373" s="69"/>
      <c r="P373" s="68"/>
      <c r="Q373" s="340"/>
      <c r="R373" s="69"/>
    </row>
    <row r="374" spans="1:19" ht="16.5" x14ac:dyDescent="0.3">
      <c r="A374" s="314"/>
      <c r="B374" s="361" t="s">
        <v>53</v>
      </c>
      <c r="C374" s="59"/>
      <c r="D374" s="73"/>
      <c r="E374" s="74"/>
      <c r="F374" s="338"/>
      <c r="G374" s="339"/>
      <c r="H374" s="347">
        <f>ROUND(H113+H119+H125+H131+H137+H143+H149+H155+H161+H167+H173+H179+H185+H191+H197+H203+H209+H215+H221+H227+H233+H239+H245+H251+H258+H264+H270+H276+H282+H288+H294+H300+H306+H312+H318+H324+H330+H336+H342+H348+H354+H360+H366+H372,0)</f>
        <v>0</v>
      </c>
      <c r="I374" s="362"/>
      <c r="J374" s="347">
        <f>ROUND(J113+J119+J125+J131+J137+J143+J149+J155+J161+J167+J173+J179+J185+J191+J197+J203+J209+J215+J221+J227+J233+J239+J245+J251+J258+J264+J270+J276+J282+J288+J294+J300+J306+J312+J318+J324+J330+J336+J342+J348+J354+J360+J366+J372,0)</f>
        <v>0</v>
      </c>
      <c r="K374" s="362"/>
      <c r="L374" s="347">
        <f>ROUND(L113+L119+L125+L131+L137+L143+L149+L155+L161+L167+L173+L179+L185+L191+L197+L203+L209+L215+L221+L227+L233+L239+L245+L251+L258+L264+L270+L276+L282+L288+L294+L300+L306+L312+L318+L324+L330+L336+L342+L348+L354+L360+L366+L372,0)</f>
        <v>0</v>
      </c>
      <c r="M374" s="362"/>
      <c r="N374" s="347">
        <f>ROUND(N113+N119+N125+N131+N137+N143+N149+N155+N161+N167+N173+N179+N185+N191+N197+N203+N209+N215+N221+N227+N233+N239+N245+N251+N258+N264+N270+N276+N282+N288+N294+N300+N306+N312+N318+N324+N330+N336+N342+N348+N354+N360+N366+N372,0)</f>
        <v>0</v>
      </c>
      <c r="O374" s="362"/>
      <c r="P374" s="347">
        <f>ROUND(P113+P119+P125+P131+P137+P143+P149+P155+P161+P167+P173+P179+P185+P191+P197+P203+P209+P215+P221+P227+P233+P239+P245+P251+P258+P264+P270+P276+P282+P288+P294+P300+P306+P312+P318+P324+P330+P336+P342+P348+P354+P360+P366+P372,0)</f>
        <v>0</v>
      </c>
      <c r="Q374" s="363"/>
      <c r="R374" s="69"/>
    </row>
    <row r="375" spans="1:19" ht="17.25" customHeight="1" x14ac:dyDescent="0.3">
      <c r="A375" s="314"/>
      <c r="B375" s="364"/>
      <c r="C375" s="59"/>
      <c r="D375" s="73"/>
      <c r="E375" s="74"/>
      <c r="F375" s="338"/>
      <c r="G375" s="339"/>
      <c r="H375" s="69"/>
      <c r="I375" s="89"/>
      <c r="J375" s="69"/>
      <c r="K375" s="89"/>
      <c r="L375" s="69"/>
      <c r="M375" s="89"/>
      <c r="N375" s="69"/>
      <c r="O375" s="89"/>
      <c r="P375" s="69"/>
      <c r="Q375" s="363"/>
      <c r="R375" s="69"/>
      <c r="S375" s="106"/>
    </row>
    <row r="376" spans="1:19" ht="17.25" customHeight="1" x14ac:dyDescent="0.3">
      <c r="A376" s="91"/>
      <c r="B376" s="361" t="s">
        <v>54</v>
      </c>
      <c r="C376" s="77"/>
      <c r="D376" s="77"/>
      <c r="E376" s="78"/>
      <c r="F376" s="79"/>
      <c r="G376" s="80"/>
      <c r="H376" s="347">
        <f>ROUND(H14+H20+H26+H32+H112+H118+H124+H257+H38+H44+H50+H56+H62+H67+H72+H78+H84+H90+H96+H102+H130+H136+H142+H148+H154+H160+H166+H172+H178+H184+H190+H196+H202+H208+H214+H220+H226+H232+H238+H244+H250+H257+H263+H269+H275+H281+H287+H293+H299+H305+H311+H317+H323+H329+H335+H341+H347+H353+H365+H371,0)</f>
        <v>0</v>
      </c>
      <c r="I376" s="362"/>
      <c r="J376" s="347">
        <f>ROUND(J14+J20+J26+J32+J112+J118+J124+J257+J38+J44+J50+J56+J62+J67+J72+J78+J84+J90+J96+J102+J130+J136+J142+J148+J154+J160+J166+J172+J178+J184+J190+J196+J202+J208+J214+J220+J226+J232+J238+J244+J250+J257+J263+J269+J275+J281+J287+J293+J299+J305+J311+J317+J323+J329+J335+J341+J347+J353+J365+J371,0)</f>
        <v>0</v>
      </c>
      <c r="K376" s="362"/>
      <c r="L376" s="347">
        <f>ROUND(L14+L20+L26+L32+L112+L118+L124+L257+L38+L44+L50+L56+L62+L67+L72+L78+L84+L90+L96+L102+L130+L136+L142+L148+L154+L160+L166+L172+L178+L184+L190+L196+L202+L208+L214+L220+L226+L232+L238+L244+L250+L257+L263+L269+L275+L281+L287+L293+L299+L305+L311+L317+L323+L329+L335+L341+L347+L353+L365+L371,0)</f>
        <v>0</v>
      </c>
      <c r="M376" s="362"/>
      <c r="N376" s="347">
        <f>ROUND(N14+N20+N26+N32+N112+N118+N124+N257+N38+N44+N50+N56+N62+N67+N72+N78+N84+N90+N96+N102+N130+N136+N142+N148+N154+N160+N166+N172+N178+N184+N190+N196+N202+N208+N214+N220+N226+N232+N238+N244+N250+N257+N263+N269+N275+N281+N287+N293+N299+N305+N311+N317+N323+N329+N335+N341+N347+N353+N365+N371,0)</f>
        <v>0</v>
      </c>
      <c r="O376" s="362"/>
      <c r="P376" s="347">
        <f>ROUND(P14+P20+P26+P32+P112+P118+P124+P257+P38+P44+P50+P56+P62+P67+P72+P78+P84+P90+P96+P102+P130+P136+P142+P148+P154+P160+P166+P172+P178+P184+P190+P196+P202+P208+P214+P220+P226+P232+P238+P244+P250+P257+P263+P269+P275+P281+P287+P293+P299+P305+P311+P317+P323+P329+P335+P341+P347+P353+P365+P371,0)</f>
        <v>0</v>
      </c>
      <c r="Q376" s="365"/>
      <c r="R376" s="69"/>
    </row>
    <row r="377" spans="1:19" s="86" customFormat="1" x14ac:dyDescent="0.25">
      <c r="A377" s="314"/>
      <c r="B377" s="43"/>
      <c r="C377" s="21"/>
      <c r="D377" s="21"/>
      <c r="E377" s="93"/>
      <c r="F377" s="22"/>
      <c r="G377" s="46"/>
      <c r="H377" s="357"/>
      <c r="I377" s="358"/>
      <c r="J377" s="357"/>
      <c r="K377" s="358"/>
      <c r="L377" s="357"/>
      <c r="M377" s="358"/>
      <c r="N377" s="357"/>
      <c r="O377" s="358"/>
      <c r="P377" s="357"/>
      <c r="Q377" s="327"/>
      <c r="R377" s="359"/>
    </row>
    <row r="378" spans="1:19" ht="16.5" x14ac:dyDescent="0.3">
      <c r="A378" s="91"/>
      <c r="B378" s="77" t="s">
        <v>55</v>
      </c>
      <c r="C378" s="77"/>
      <c r="D378" s="77"/>
      <c r="E378" s="78"/>
      <c r="F378" s="79"/>
      <c r="G378" s="80"/>
      <c r="H378" s="69">
        <f>ROUND(H105+H374,0)</f>
        <v>0</v>
      </c>
      <c r="I378" s="89"/>
      <c r="J378" s="69">
        <f>ROUND(J105+J374,0)</f>
        <v>0</v>
      </c>
      <c r="K378" s="89"/>
      <c r="L378" s="69">
        <f>ROUND(L105+L374,0)</f>
        <v>0</v>
      </c>
      <c r="M378" s="89"/>
      <c r="N378" s="69">
        <f>ROUND(N105+N374,0)</f>
        <v>0</v>
      </c>
      <c r="O378" s="89"/>
      <c r="P378" s="69">
        <f>ROUND(P105+P374,0)</f>
        <v>0</v>
      </c>
      <c r="Q378" s="89"/>
      <c r="R378" s="69">
        <f>ROUND(SUM(R10:R377),0)</f>
        <v>0</v>
      </c>
    </row>
    <row r="379" spans="1:19" s="86" customFormat="1" ht="16.5" x14ac:dyDescent="0.3">
      <c r="A379" s="91"/>
      <c r="B379" s="77"/>
      <c r="C379" s="77"/>
      <c r="D379" s="77"/>
      <c r="E379" s="79"/>
      <c r="F379" s="79"/>
      <c r="G379" s="79"/>
      <c r="H379" s="69"/>
      <c r="I379" s="366"/>
      <c r="J379" s="69"/>
      <c r="K379" s="366"/>
      <c r="L379" s="69"/>
      <c r="M379" s="366"/>
      <c r="N379" s="69"/>
      <c r="O379" s="366"/>
      <c r="P379" s="69"/>
      <c r="Q379" s="367"/>
      <c r="R379" s="69"/>
    </row>
    <row r="380" spans="1:19" s="86" customFormat="1" ht="12.6" customHeight="1" x14ac:dyDescent="0.25">
      <c r="A380" s="368"/>
      <c r="B380" s="167"/>
      <c r="C380" s="21"/>
      <c r="D380" s="21"/>
      <c r="E380" s="22"/>
      <c r="F380" s="22"/>
      <c r="G380" s="22"/>
      <c r="H380" s="369"/>
      <c r="I380" s="369"/>
      <c r="J380" s="369"/>
      <c r="K380" s="369"/>
      <c r="L380" s="369"/>
      <c r="M380" s="369"/>
      <c r="N380" s="369"/>
      <c r="O380" s="369"/>
      <c r="P380" s="369"/>
      <c r="Q380" s="369"/>
      <c r="R380" s="370"/>
    </row>
  </sheetData>
  <sheetProtection password="92F0" sheet="1" objects="1" scenarios="1" formatCells="0" selectLockedCells="1"/>
  <mergeCells count="75">
    <mergeCell ref="D372:E372"/>
    <mergeCell ref="D306:E306"/>
    <mergeCell ref="D312:E312"/>
    <mergeCell ref="D318:E318"/>
    <mergeCell ref="D324:E324"/>
    <mergeCell ref="D330:E330"/>
    <mergeCell ref="D336:E336"/>
    <mergeCell ref="D342:E342"/>
    <mergeCell ref="D348:E348"/>
    <mergeCell ref="D354:E354"/>
    <mergeCell ref="D360:E360"/>
    <mergeCell ref="D366:E366"/>
    <mergeCell ref="D300:E300"/>
    <mergeCell ref="D227:E227"/>
    <mergeCell ref="D233:E233"/>
    <mergeCell ref="D239:E239"/>
    <mergeCell ref="D245:E245"/>
    <mergeCell ref="D251:E251"/>
    <mergeCell ref="D264:E264"/>
    <mergeCell ref="D258:E258"/>
    <mergeCell ref="D270:E270"/>
    <mergeCell ref="D276:E276"/>
    <mergeCell ref="D282:E282"/>
    <mergeCell ref="D288:E288"/>
    <mergeCell ref="D294:E294"/>
    <mergeCell ref="D221:E221"/>
    <mergeCell ref="D155:E155"/>
    <mergeCell ref="D161:E161"/>
    <mergeCell ref="D167:E167"/>
    <mergeCell ref="D173:E173"/>
    <mergeCell ref="D179:E179"/>
    <mergeCell ref="D185:E185"/>
    <mergeCell ref="D191:E191"/>
    <mergeCell ref="D197:E197"/>
    <mergeCell ref="D203:E203"/>
    <mergeCell ref="D209:E209"/>
    <mergeCell ref="D215:E215"/>
    <mergeCell ref="D131:E131"/>
    <mergeCell ref="D137:E137"/>
    <mergeCell ref="D143:E143"/>
    <mergeCell ref="D149:E149"/>
    <mergeCell ref="D63:E63"/>
    <mergeCell ref="D68:E68"/>
    <mergeCell ref="D73:E73"/>
    <mergeCell ref="D79:E79"/>
    <mergeCell ref="D85:E85"/>
    <mergeCell ref="D91:E91"/>
    <mergeCell ref="D119:E119"/>
    <mergeCell ref="D125:E125"/>
    <mergeCell ref="D21:E21"/>
    <mergeCell ref="D27:E27"/>
    <mergeCell ref="D33:E33"/>
    <mergeCell ref="D113:E113"/>
    <mergeCell ref="B4:G4"/>
    <mergeCell ref="D57:E57"/>
    <mergeCell ref="D97:E97"/>
    <mergeCell ref="D103:E103"/>
    <mergeCell ref="E6:G6"/>
    <mergeCell ref="D15:E15"/>
    <mergeCell ref="E5:G5"/>
    <mergeCell ref="D39:E39"/>
    <mergeCell ref="D45:E45"/>
    <mergeCell ref="D51:E51"/>
    <mergeCell ref="A1:R1"/>
    <mergeCell ref="G8:H8"/>
    <mergeCell ref="I8:J8"/>
    <mergeCell ref="K8:L8"/>
    <mergeCell ref="M8:N8"/>
    <mergeCell ref="L5:O5"/>
    <mergeCell ref="P5:Q5"/>
    <mergeCell ref="A2:R2"/>
    <mergeCell ref="J4:O4"/>
    <mergeCell ref="P4:Q4"/>
    <mergeCell ref="P6:Q6"/>
    <mergeCell ref="O8:P8"/>
  </mergeCells>
  <phoneticPr fontId="47" type="noConversion"/>
  <pageMargins left="0.17" right="0.17" top="0.17" bottom="0.39" header="0.3" footer="0.16"/>
  <pageSetup scale="72" orientation="portrait" r:id="rId1"/>
  <rowBreaks count="3" manualBreakCount="3">
    <brk id="105" max="16383" man="1"/>
    <brk id="251" max="16383" man="1"/>
    <brk id="324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5"/>
  <sheetViews>
    <sheetView showGridLines="0" topLeftCell="B97" zoomScaleNormal="100" workbookViewId="0">
      <selection activeCell="H16" sqref="H16"/>
    </sheetView>
  </sheetViews>
  <sheetFormatPr defaultColWidth="9.140625" defaultRowHeight="15" x14ac:dyDescent="0.25"/>
  <cols>
    <col min="1" max="1" width="1.7109375" style="4" customWidth="1"/>
    <col min="2" max="2" width="17.28515625" style="4" customWidth="1"/>
    <col min="3" max="3" width="13.28515625" style="4" customWidth="1"/>
    <col min="4" max="4" width="12.5703125" style="4" customWidth="1"/>
    <col min="5" max="5" width="11.140625" style="6" customWidth="1"/>
    <col min="6" max="6" width="0.7109375" style="432" customWidth="1"/>
    <col min="7" max="7" width="0.7109375" style="6" customWidth="1"/>
    <col min="8" max="8" width="13.5703125" style="6" customWidth="1"/>
    <col min="9" max="9" width="0.7109375" style="432" customWidth="1"/>
    <col min="10" max="10" width="13.5703125" style="6" customWidth="1"/>
    <col min="11" max="11" width="0.7109375" style="432" customWidth="1"/>
    <col min="12" max="12" width="13.5703125" style="6" customWidth="1"/>
    <col min="13" max="13" width="0.7109375" style="432" customWidth="1"/>
    <col min="14" max="14" width="13.5703125" style="6" customWidth="1"/>
    <col min="15" max="15" width="0.7109375" style="432" customWidth="1"/>
    <col min="16" max="16" width="13.5703125" style="6" customWidth="1"/>
    <col min="17" max="17" width="2.140625" style="6" customWidth="1"/>
    <col min="18" max="18" width="13.7109375" style="380" bestFit="1" customWidth="1"/>
    <col min="19" max="16384" width="9.140625" style="4"/>
  </cols>
  <sheetData>
    <row r="1" spans="1:25" ht="21" x14ac:dyDescent="0.4">
      <c r="A1" s="518" t="s">
        <v>14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</row>
    <row r="2" spans="1:25" ht="17.45" customHeight="1" x14ac:dyDescent="0.4">
      <c r="A2" s="520" t="s">
        <v>105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304"/>
      <c r="T2" s="304"/>
      <c r="U2" s="304"/>
      <c r="V2" s="304"/>
      <c r="W2" s="304"/>
      <c r="X2" s="304"/>
      <c r="Y2" s="304"/>
    </row>
    <row r="3" spans="1:25" ht="14.45" x14ac:dyDescent="0.3">
      <c r="B3" s="522" t="s">
        <v>107</v>
      </c>
      <c r="C3" s="522"/>
      <c r="D3" s="522"/>
      <c r="E3" s="522"/>
      <c r="F3" s="522"/>
      <c r="G3" s="522"/>
    </row>
    <row r="4" spans="1:25" thickBot="1" x14ac:dyDescent="0.35"/>
    <row r="5" spans="1:25" s="201" customFormat="1" ht="14.45" x14ac:dyDescent="0.3">
      <c r="A5" s="381" t="s">
        <v>57</v>
      </c>
      <c r="B5" s="381"/>
      <c r="C5" s="381"/>
      <c r="D5" s="381"/>
      <c r="E5" s="382"/>
      <c r="F5" s="433"/>
      <c r="G5" s="383"/>
      <c r="H5" s="384"/>
      <c r="I5" s="438"/>
      <c r="J5" s="384"/>
      <c r="K5" s="438"/>
      <c r="L5" s="384"/>
      <c r="M5" s="438"/>
      <c r="N5" s="384"/>
      <c r="O5" s="438"/>
      <c r="P5" s="384"/>
      <c r="Q5" s="384"/>
      <c r="R5" s="385"/>
    </row>
    <row r="6" spans="1:25" ht="14.45" x14ac:dyDescent="0.3">
      <c r="A6" s="21"/>
      <c r="B6" s="506" t="s">
        <v>5</v>
      </c>
      <c r="C6" s="506"/>
      <c r="D6" s="506"/>
      <c r="E6" s="507"/>
      <c r="F6" s="434"/>
      <c r="G6" s="108"/>
      <c r="H6" s="288">
        <v>0</v>
      </c>
      <c r="I6" s="439"/>
      <c r="J6" s="288">
        <v>0</v>
      </c>
      <c r="K6" s="439"/>
      <c r="L6" s="288">
        <v>0</v>
      </c>
      <c r="M6" s="439"/>
      <c r="N6" s="288">
        <v>0</v>
      </c>
      <c r="O6" s="439"/>
      <c r="P6" s="288">
        <v>0</v>
      </c>
      <c r="Q6" s="110"/>
      <c r="R6" s="386"/>
    </row>
    <row r="7" spans="1:25" ht="14.45" x14ac:dyDescent="0.3">
      <c r="A7" s="21"/>
      <c r="B7" s="444" t="s">
        <v>6</v>
      </c>
      <c r="C7" s="444"/>
      <c r="D7" s="444"/>
      <c r="E7" s="445"/>
      <c r="F7" s="116"/>
      <c r="G7" s="112"/>
      <c r="H7" s="289"/>
      <c r="I7" s="185"/>
      <c r="J7" s="289"/>
      <c r="K7" s="185"/>
      <c r="L7" s="289"/>
      <c r="M7" s="185"/>
      <c r="N7" s="289"/>
      <c r="O7" s="185"/>
      <c r="P7" s="289"/>
      <c r="Q7" s="114"/>
      <c r="R7" s="386"/>
    </row>
    <row r="8" spans="1:25" ht="14.45" x14ac:dyDescent="0.3">
      <c r="A8" s="21"/>
      <c r="B8" s="444" t="s">
        <v>109</v>
      </c>
      <c r="C8" s="444"/>
      <c r="D8" s="444"/>
      <c r="E8" s="445"/>
      <c r="F8" s="116"/>
      <c r="G8" s="112"/>
      <c r="H8" s="289"/>
      <c r="I8" s="185"/>
      <c r="J8" s="289"/>
      <c r="K8" s="185"/>
      <c r="L8" s="289"/>
      <c r="M8" s="185"/>
      <c r="N8" s="289"/>
      <c r="O8" s="185"/>
      <c r="P8" s="289"/>
      <c r="Q8" s="114"/>
      <c r="R8" s="386"/>
    </row>
    <row r="9" spans="1:25" ht="14.45" x14ac:dyDescent="0.3">
      <c r="A9" s="21"/>
      <c r="B9" s="444" t="s">
        <v>110</v>
      </c>
      <c r="C9" s="444"/>
      <c r="D9" s="444"/>
      <c r="E9" s="445"/>
      <c r="F9" s="116"/>
      <c r="G9" s="112"/>
      <c r="H9" s="289"/>
      <c r="I9" s="185"/>
      <c r="J9" s="289"/>
      <c r="K9" s="185"/>
      <c r="L9" s="289"/>
      <c r="M9" s="185"/>
      <c r="N9" s="289"/>
      <c r="O9" s="185"/>
      <c r="P9" s="289"/>
      <c r="Q9" s="114"/>
      <c r="R9" s="386"/>
    </row>
    <row r="10" spans="1:25" ht="14.45" x14ac:dyDescent="0.3">
      <c r="A10" s="21"/>
      <c r="B10" s="496" t="s">
        <v>117</v>
      </c>
      <c r="C10" s="496"/>
      <c r="D10" s="496"/>
      <c r="E10" s="497"/>
      <c r="F10" s="116"/>
      <c r="G10" s="112"/>
      <c r="H10" s="297"/>
      <c r="I10" s="185"/>
      <c r="J10" s="297"/>
      <c r="K10" s="185"/>
      <c r="L10" s="297"/>
      <c r="M10" s="185"/>
      <c r="N10" s="297"/>
      <c r="O10" s="185"/>
      <c r="P10" s="297"/>
      <c r="Q10" s="114"/>
      <c r="R10" s="115"/>
    </row>
    <row r="11" spans="1:25" s="77" customFormat="1" ht="16.149999999999999" thickBot="1" x14ac:dyDescent="0.4">
      <c r="A11" s="120"/>
      <c r="B11" s="121" t="s">
        <v>56</v>
      </c>
      <c r="C11" s="121"/>
      <c r="D11" s="121"/>
      <c r="E11" s="122"/>
      <c r="F11" s="116"/>
      <c r="G11" s="387"/>
      <c r="H11" s="388">
        <f>ROUND(SUM(H6:H10),0)</f>
        <v>0</v>
      </c>
      <c r="I11" s="389"/>
      <c r="J11" s="388">
        <f>ROUND(SUM(J6:J10),0)</f>
        <v>0</v>
      </c>
      <c r="K11" s="389"/>
      <c r="L11" s="388">
        <f>ROUND(SUM(L6:L10),0)</f>
        <v>0</v>
      </c>
      <c r="M11" s="389"/>
      <c r="N11" s="388">
        <f>ROUND(SUM(N6:N10),0)</f>
        <v>0</v>
      </c>
      <c r="O11" s="389"/>
      <c r="P11" s="388">
        <f>ROUND(SUM(P6:P10),0)</f>
        <v>0</v>
      </c>
      <c r="Q11" s="390"/>
      <c r="R11" s="391">
        <f>ROUND(SUM(H11:P11),0)</f>
        <v>0</v>
      </c>
    </row>
    <row r="12" spans="1:25" ht="14.45" x14ac:dyDescent="0.3">
      <c r="A12" s="381" t="s">
        <v>59</v>
      </c>
      <c r="B12" s="26"/>
      <c r="C12" s="26"/>
      <c r="D12" s="26"/>
      <c r="E12" s="27"/>
      <c r="F12" s="435"/>
      <c r="G12" s="27"/>
      <c r="H12" s="392"/>
      <c r="I12" s="440"/>
      <c r="J12" s="392"/>
      <c r="K12" s="440"/>
      <c r="L12" s="392"/>
      <c r="M12" s="440"/>
      <c r="N12" s="392"/>
      <c r="O12" s="440"/>
      <c r="P12" s="392"/>
      <c r="Q12" s="393"/>
      <c r="R12" s="394"/>
    </row>
    <row r="13" spans="1:25" ht="14.45" x14ac:dyDescent="0.3">
      <c r="A13" s="21"/>
      <c r="B13" s="167" t="s">
        <v>115</v>
      </c>
      <c r="C13" s="21"/>
      <c r="D13" s="21"/>
      <c r="E13" s="93"/>
      <c r="F13" s="436"/>
      <c r="G13" s="46"/>
      <c r="H13" s="395"/>
      <c r="I13" s="399"/>
      <c r="J13" s="395"/>
      <c r="K13" s="399"/>
      <c r="L13" s="395"/>
      <c r="M13" s="399"/>
      <c r="N13" s="396"/>
      <c r="O13" s="399"/>
      <c r="P13" s="395"/>
      <c r="Q13" s="397"/>
      <c r="R13" s="386"/>
    </row>
    <row r="14" spans="1:25" ht="14.45" x14ac:dyDescent="0.3">
      <c r="A14" s="21"/>
      <c r="B14" s="527" t="str">
        <f>'Detailed Budget'!B90:E90</f>
        <v>expense item 1</v>
      </c>
      <c r="C14" s="527"/>
      <c r="D14" s="527"/>
      <c r="E14" s="528"/>
      <c r="F14" s="212"/>
      <c r="G14" s="213"/>
      <c r="H14" s="398"/>
      <c r="I14" s="399"/>
      <c r="J14" s="398"/>
      <c r="K14" s="399"/>
      <c r="L14" s="398"/>
      <c r="M14" s="399"/>
      <c r="N14" s="398"/>
      <c r="O14" s="399"/>
      <c r="P14" s="398"/>
      <c r="Q14" s="400"/>
      <c r="R14" s="386"/>
    </row>
    <row r="15" spans="1:25" ht="14.45" x14ac:dyDescent="0.3">
      <c r="A15" s="21"/>
      <c r="B15" s="401">
        <v>1</v>
      </c>
      <c r="C15" s="525"/>
      <c r="D15" s="525"/>
      <c r="E15" s="526"/>
      <c r="F15" s="212"/>
      <c r="G15" s="402"/>
      <c r="H15" s="448">
        <v>0</v>
      </c>
      <c r="I15" s="399"/>
      <c r="J15" s="448"/>
      <c r="K15" s="399"/>
      <c r="L15" s="448"/>
      <c r="M15" s="399"/>
      <c r="N15" s="448"/>
      <c r="O15" s="399"/>
      <c r="P15" s="448"/>
      <c r="Q15" s="400"/>
      <c r="R15" s="386"/>
    </row>
    <row r="16" spans="1:25" ht="14.45" x14ac:dyDescent="0.3">
      <c r="A16" s="21"/>
      <c r="B16" s="401">
        <v>2</v>
      </c>
      <c r="C16" s="525"/>
      <c r="D16" s="525"/>
      <c r="E16" s="526"/>
      <c r="F16" s="212"/>
      <c r="G16" s="402"/>
      <c r="H16" s="448">
        <v>0</v>
      </c>
      <c r="I16" s="399"/>
      <c r="J16" s="448"/>
      <c r="K16" s="399"/>
      <c r="L16" s="448"/>
      <c r="M16" s="399"/>
      <c r="N16" s="448"/>
      <c r="O16" s="399"/>
      <c r="P16" s="448"/>
      <c r="Q16" s="400"/>
      <c r="R16" s="386"/>
    </row>
    <row r="17" spans="1:18" ht="14.45" x14ac:dyDescent="0.3">
      <c r="A17" s="21"/>
      <c r="B17" s="401">
        <v>3</v>
      </c>
      <c r="C17" s="525"/>
      <c r="D17" s="525"/>
      <c r="E17" s="526"/>
      <c r="F17" s="212"/>
      <c r="G17" s="402"/>
      <c r="H17" s="448">
        <v>0</v>
      </c>
      <c r="I17" s="399"/>
      <c r="J17" s="448"/>
      <c r="K17" s="399"/>
      <c r="L17" s="448"/>
      <c r="M17" s="399"/>
      <c r="N17" s="448"/>
      <c r="O17" s="399"/>
      <c r="P17" s="448"/>
      <c r="Q17" s="400"/>
      <c r="R17" s="386"/>
    </row>
    <row r="18" spans="1:18" ht="14.45" x14ac:dyDescent="0.3">
      <c r="A18" s="21"/>
      <c r="B18" s="401">
        <v>4</v>
      </c>
      <c r="C18" s="446"/>
      <c r="D18" s="446"/>
      <c r="E18" s="447"/>
      <c r="F18" s="212"/>
      <c r="G18" s="402"/>
      <c r="H18" s="448">
        <v>0</v>
      </c>
      <c r="I18" s="399"/>
      <c r="J18" s="448"/>
      <c r="K18" s="399"/>
      <c r="L18" s="448"/>
      <c r="M18" s="399"/>
      <c r="N18" s="448"/>
      <c r="O18" s="399"/>
      <c r="P18" s="448"/>
      <c r="Q18" s="400"/>
      <c r="R18" s="386"/>
    </row>
    <row r="19" spans="1:18" ht="14.45" x14ac:dyDescent="0.3">
      <c r="A19" s="21"/>
      <c r="B19" s="401">
        <v>5</v>
      </c>
      <c r="C19" s="446"/>
      <c r="D19" s="446"/>
      <c r="E19" s="447"/>
      <c r="F19" s="212"/>
      <c r="G19" s="402"/>
      <c r="H19" s="448">
        <v>0</v>
      </c>
      <c r="I19" s="399"/>
      <c r="J19" s="448"/>
      <c r="K19" s="399"/>
      <c r="L19" s="448"/>
      <c r="M19" s="399"/>
      <c r="N19" s="448"/>
      <c r="O19" s="399"/>
      <c r="P19" s="448"/>
      <c r="Q19" s="400"/>
      <c r="R19" s="386"/>
    </row>
    <row r="20" spans="1:18" ht="14.45" x14ac:dyDescent="0.3">
      <c r="A20" s="21"/>
      <c r="B20" s="401">
        <v>6</v>
      </c>
      <c r="C20" s="446"/>
      <c r="D20" s="446"/>
      <c r="E20" s="447"/>
      <c r="F20" s="212"/>
      <c r="G20" s="402"/>
      <c r="H20" s="448">
        <v>0</v>
      </c>
      <c r="I20" s="399"/>
      <c r="J20" s="448"/>
      <c r="K20" s="399"/>
      <c r="L20" s="448"/>
      <c r="M20" s="399"/>
      <c r="N20" s="448"/>
      <c r="O20" s="399"/>
      <c r="P20" s="448"/>
      <c r="Q20" s="400"/>
      <c r="R20" s="386"/>
    </row>
    <row r="21" spans="1:18" ht="14.45" x14ac:dyDescent="0.3">
      <c r="A21" s="21"/>
      <c r="B21" s="527" t="str">
        <f>'Detailed Budget'!B91:E91</f>
        <v>expense item 2</v>
      </c>
      <c r="C21" s="527"/>
      <c r="D21" s="527"/>
      <c r="E21" s="528"/>
      <c r="F21" s="212"/>
      <c r="G21" s="213"/>
      <c r="H21" s="398"/>
      <c r="I21" s="399"/>
      <c r="J21" s="398"/>
      <c r="K21" s="399"/>
      <c r="L21" s="398"/>
      <c r="M21" s="399"/>
      <c r="N21" s="398"/>
      <c r="O21" s="399"/>
      <c r="P21" s="398"/>
      <c r="Q21" s="400"/>
      <c r="R21" s="386"/>
    </row>
    <row r="22" spans="1:18" ht="14.45" x14ac:dyDescent="0.3">
      <c r="A22" s="21"/>
      <c r="B22" s="401">
        <v>1</v>
      </c>
      <c r="C22" s="525"/>
      <c r="D22" s="525"/>
      <c r="E22" s="526"/>
      <c r="F22" s="212"/>
      <c r="G22" s="402"/>
      <c r="H22" s="448">
        <v>0</v>
      </c>
      <c r="I22" s="399"/>
      <c r="J22" s="448"/>
      <c r="K22" s="399"/>
      <c r="L22" s="448"/>
      <c r="M22" s="399"/>
      <c r="N22" s="448"/>
      <c r="O22" s="399"/>
      <c r="P22" s="448"/>
      <c r="Q22" s="400"/>
      <c r="R22" s="386"/>
    </row>
    <row r="23" spans="1:18" ht="14.45" x14ac:dyDescent="0.3">
      <c r="A23" s="21"/>
      <c r="B23" s="401">
        <v>2</v>
      </c>
      <c r="C23" s="525"/>
      <c r="D23" s="525"/>
      <c r="E23" s="526"/>
      <c r="F23" s="212"/>
      <c r="G23" s="402"/>
      <c r="H23" s="448">
        <v>0</v>
      </c>
      <c r="I23" s="399"/>
      <c r="J23" s="448"/>
      <c r="K23" s="399"/>
      <c r="L23" s="448"/>
      <c r="M23" s="399"/>
      <c r="N23" s="448"/>
      <c r="O23" s="399"/>
      <c r="P23" s="448"/>
      <c r="Q23" s="400"/>
      <c r="R23" s="386"/>
    </row>
    <row r="24" spans="1:18" ht="14.45" x14ac:dyDescent="0.3">
      <c r="A24" s="21"/>
      <c r="B24" s="401">
        <v>3</v>
      </c>
      <c r="C24" s="525"/>
      <c r="D24" s="525"/>
      <c r="E24" s="526"/>
      <c r="F24" s="212"/>
      <c r="G24" s="402"/>
      <c r="H24" s="448">
        <v>0</v>
      </c>
      <c r="I24" s="399"/>
      <c r="J24" s="448"/>
      <c r="K24" s="399"/>
      <c r="L24" s="448"/>
      <c r="M24" s="399"/>
      <c r="N24" s="448"/>
      <c r="O24" s="399"/>
      <c r="P24" s="448"/>
      <c r="Q24" s="400"/>
      <c r="R24" s="386"/>
    </row>
    <row r="25" spans="1:18" ht="14.45" x14ac:dyDescent="0.3">
      <c r="A25" s="21"/>
      <c r="B25" s="401">
        <v>4</v>
      </c>
      <c r="C25" s="525"/>
      <c r="D25" s="525"/>
      <c r="E25" s="526"/>
      <c r="F25" s="212"/>
      <c r="G25" s="402"/>
      <c r="H25" s="448">
        <v>0</v>
      </c>
      <c r="I25" s="399"/>
      <c r="J25" s="448"/>
      <c r="K25" s="399"/>
      <c r="L25" s="448"/>
      <c r="M25" s="399"/>
      <c r="N25" s="448"/>
      <c r="O25" s="399"/>
      <c r="P25" s="448"/>
      <c r="Q25" s="400"/>
      <c r="R25" s="386"/>
    </row>
    <row r="26" spans="1:18" ht="14.45" x14ac:dyDescent="0.3">
      <c r="A26" s="21"/>
      <c r="B26" s="401">
        <v>5</v>
      </c>
      <c r="C26" s="525"/>
      <c r="D26" s="525"/>
      <c r="E26" s="526"/>
      <c r="F26" s="212"/>
      <c r="G26" s="402"/>
      <c r="H26" s="448">
        <v>0</v>
      </c>
      <c r="I26" s="399"/>
      <c r="J26" s="448"/>
      <c r="K26" s="399"/>
      <c r="L26" s="448"/>
      <c r="M26" s="399"/>
      <c r="N26" s="448"/>
      <c r="O26" s="399"/>
      <c r="P26" s="448"/>
      <c r="Q26" s="400"/>
      <c r="R26" s="386"/>
    </row>
    <row r="27" spans="1:18" ht="14.45" x14ac:dyDescent="0.3">
      <c r="A27" s="21"/>
      <c r="B27" s="401">
        <v>6</v>
      </c>
      <c r="C27" s="525"/>
      <c r="D27" s="525"/>
      <c r="E27" s="526"/>
      <c r="F27" s="212"/>
      <c r="G27" s="402"/>
      <c r="H27" s="448">
        <v>0</v>
      </c>
      <c r="I27" s="399"/>
      <c r="J27" s="448"/>
      <c r="K27" s="399"/>
      <c r="L27" s="448"/>
      <c r="M27" s="399"/>
      <c r="N27" s="448"/>
      <c r="O27" s="399"/>
      <c r="P27" s="448"/>
      <c r="Q27" s="400"/>
      <c r="R27" s="386"/>
    </row>
    <row r="28" spans="1:18" ht="14.45" x14ac:dyDescent="0.3">
      <c r="A28" s="21"/>
      <c r="B28" s="527" t="str">
        <f>'Detailed Budget'!B92:E92</f>
        <v>expense item 3</v>
      </c>
      <c r="C28" s="527"/>
      <c r="D28" s="527"/>
      <c r="E28" s="528"/>
      <c r="F28" s="212"/>
      <c r="G28" s="213"/>
      <c r="H28" s="398"/>
      <c r="I28" s="399"/>
      <c r="J28" s="398"/>
      <c r="K28" s="399"/>
      <c r="L28" s="398"/>
      <c r="M28" s="399"/>
      <c r="N28" s="398"/>
      <c r="O28" s="399"/>
      <c r="P28" s="398"/>
      <c r="Q28" s="400"/>
      <c r="R28" s="386"/>
    </row>
    <row r="29" spans="1:18" ht="14.45" x14ac:dyDescent="0.3">
      <c r="A29" s="21"/>
      <c r="B29" s="401">
        <v>1</v>
      </c>
      <c r="C29" s="525"/>
      <c r="D29" s="525"/>
      <c r="E29" s="526"/>
      <c r="F29" s="212"/>
      <c r="G29" s="402"/>
      <c r="H29" s="448">
        <v>0</v>
      </c>
      <c r="I29" s="399"/>
      <c r="J29" s="448"/>
      <c r="K29" s="399"/>
      <c r="L29" s="448"/>
      <c r="M29" s="399"/>
      <c r="N29" s="448"/>
      <c r="O29" s="399"/>
      <c r="P29" s="448"/>
      <c r="Q29" s="400"/>
      <c r="R29" s="386"/>
    </row>
    <row r="30" spans="1:18" ht="14.45" x14ac:dyDescent="0.3">
      <c r="A30" s="21"/>
      <c r="B30" s="403">
        <v>2</v>
      </c>
      <c r="C30" s="525"/>
      <c r="D30" s="525"/>
      <c r="E30" s="526"/>
      <c r="F30" s="212"/>
      <c r="G30" s="402"/>
      <c r="H30" s="448">
        <v>0</v>
      </c>
      <c r="I30" s="399"/>
      <c r="J30" s="448"/>
      <c r="K30" s="399"/>
      <c r="L30" s="448"/>
      <c r="M30" s="399"/>
      <c r="N30" s="448"/>
      <c r="O30" s="399"/>
      <c r="P30" s="448"/>
      <c r="Q30" s="400"/>
      <c r="R30" s="386"/>
    </row>
    <row r="31" spans="1:18" ht="14.45" x14ac:dyDescent="0.3">
      <c r="A31" s="21"/>
      <c r="B31" s="403">
        <v>3</v>
      </c>
      <c r="C31" s="525"/>
      <c r="D31" s="525"/>
      <c r="E31" s="526"/>
      <c r="F31" s="212"/>
      <c r="G31" s="402"/>
      <c r="H31" s="448">
        <v>0</v>
      </c>
      <c r="I31" s="399"/>
      <c r="J31" s="448"/>
      <c r="K31" s="399"/>
      <c r="L31" s="448"/>
      <c r="M31" s="399"/>
      <c r="N31" s="448"/>
      <c r="O31" s="399"/>
      <c r="P31" s="448"/>
      <c r="Q31" s="400"/>
      <c r="R31" s="386"/>
    </row>
    <row r="32" spans="1:18" ht="14.45" x14ac:dyDescent="0.3">
      <c r="A32" s="21"/>
      <c r="B32" s="403">
        <v>4</v>
      </c>
      <c r="C32" s="525"/>
      <c r="D32" s="525"/>
      <c r="E32" s="526"/>
      <c r="F32" s="212"/>
      <c r="G32" s="402"/>
      <c r="H32" s="448">
        <v>0</v>
      </c>
      <c r="I32" s="399"/>
      <c r="J32" s="448"/>
      <c r="K32" s="399"/>
      <c r="L32" s="448"/>
      <c r="M32" s="399"/>
      <c r="N32" s="448"/>
      <c r="O32" s="399"/>
      <c r="P32" s="448"/>
      <c r="Q32" s="400"/>
      <c r="R32" s="386"/>
    </row>
    <row r="33" spans="1:18" ht="14.45" x14ac:dyDescent="0.3">
      <c r="A33" s="21"/>
      <c r="B33" s="403">
        <v>5</v>
      </c>
      <c r="C33" s="525"/>
      <c r="D33" s="525"/>
      <c r="E33" s="526"/>
      <c r="F33" s="212"/>
      <c r="G33" s="402"/>
      <c r="H33" s="448">
        <v>0</v>
      </c>
      <c r="I33" s="399"/>
      <c r="J33" s="448"/>
      <c r="K33" s="399"/>
      <c r="L33" s="448"/>
      <c r="M33" s="399"/>
      <c r="N33" s="448"/>
      <c r="O33" s="399"/>
      <c r="P33" s="448"/>
      <c r="Q33" s="400"/>
      <c r="R33" s="386"/>
    </row>
    <row r="34" spans="1:18" ht="14.45" x14ac:dyDescent="0.3">
      <c r="A34" s="21"/>
      <c r="B34" s="401">
        <v>6</v>
      </c>
      <c r="C34" s="525"/>
      <c r="D34" s="525"/>
      <c r="E34" s="526"/>
      <c r="F34" s="212"/>
      <c r="G34" s="402"/>
      <c r="H34" s="448">
        <v>0</v>
      </c>
      <c r="I34" s="399"/>
      <c r="J34" s="448"/>
      <c r="K34" s="399"/>
      <c r="L34" s="448"/>
      <c r="M34" s="399"/>
      <c r="N34" s="448"/>
      <c r="O34" s="399"/>
      <c r="P34" s="448"/>
      <c r="Q34" s="400"/>
      <c r="R34" s="386"/>
    </row>
    <row r="35" spans="1:18" ht="14.45" x14ac:dyDescent="0.3">
      <c r="A35" s="21"/>
      <c r="B35" s="527" t="str">
        <f>'Detailed Budget'!B93:E93</f>
        <v>expense item 4</v>
      </c>
      <c r="C35" s="527"/>
      <c r="D35" s="527"/>
      <c r="E35" s="528"/>
      <c r="F35" s="212"/>
      <c r="G35" s="213"/>
      <c r="H35" s="398"/>
      <c r="I35" s="399"/>
      <c r="J35" s="398"/>
      <c r="K35" s="399"/>
      <c r="L35" s="398"/>
      <c r="M35" s="399"/>
      <c r="N35" s="398"/>
      <c r="O35" s="399"/>
      <c r="P35" s="398"/>
      <c r="Q35" s="400"/>
      <c r="R35" s="386"/>
    </row>
    <row r="36" spans="1:18" ht="14.45" x14ac:dyDescent="0.3">
      <c r="A36" s="21"/>
      <c r="B36" s="401">
        <v>1</v>
      </c>
      <c r="C36" s="525"/>
      <c r="D36" s="525"/>
      <c r="E36" s="526"/>
      <c r="F36" s="212"/>
      <c r="G36" s="402"/>
      <c r="H36" s="448">
        <v>0</v>
      </c>
      <c r="I36" s="399"/>
      <c r="J36" s="448"/>
      <c r="K36" s="399"/>
      <c r="L36" s="448"/>
      <c r="M36" s="399"/>
      <c r="N36" s="448"/>
      <c r="O36" s="399"/>
      <c r="P36" s="448"/>
      <c r="Q36" s="400"/>
      <c r="R36" s="386"/>
    </row>
    <row r="37" spans="1:18" ht="14.45" x14ac:dyDescent="0.3">
      <c r="A37" s="21"/>
      <c r="B37" s="401">
        <v>2</v>
      </c>
      <c r="C37" s="525"/>
      <c r="D37" s="525"/>
      <c r="E37" s="526"/>
      <c r="F37" s="212"/>
      <c r="G37" s="402"/>
      <c r="H37" s="448">
        <v>0</v>
      </c>
      <c r="I37" s="399"/>
      <c r="J37" s="448"/>
      <c r="K37" s="399"/>
      <c r="L37" s="448"/>
      <c r="M37" s="399"/>
      <c r="N37" s="448"/>
      <c r="O37" s="399"/>
      <c r="P37" s="448"/>
      <c r="Q37" s="400"/>
      <c r="R37" s="386"/>
    </row>
    <row r="38" spans="1:18" ht="14.45" x14ac:dyDescent="0.3">
      <c r="A38" s="21"/>
      <c r="B38" s="401">
        <v>3</v>
      </c>
      <c r="C38" s="525"/>
      <c r="D38" s="525"/>
      <c r="E38" s="526"/>
      <c r="F38" s="212"/>
      <c r="G38" s="402"/>
      <c r="H38" s="448">
        <v>0</v>
      </c>
      <c r="I38" s="399"/>
      <c r="J38" s="448"/>
      <c r="K38" s="399"/>
      <c r="L38" s="448"/>
      <c r="M38" s="399"/>
      <c r="N38" s="448"/>
      <c r="O38" s="399"/>
      <c r="P38" s="448"/>
      <c r="Q38" s="400"/>
      <c r="R38" s="386"/>
    </row>
    <row r="39" spans="1:18" ht="14.45" x14ac:dyDescent="0.3">
      <c r="A39" s="21"/>
      <c r="B39" s="401">
        <v>4</v>
      </c>
      <c r="C39" s="525"/>
      <c r="D39" s="525"/>
      <c r="E39" s="526"/>
      <c r="F39" s="212"/>
      <c r="G39" s="402"/>
      <c r="H39" s="448">
        <v>0</v>
      </c>
      <c r="I39" s="399"/>
      <c r="J39" s="448"/>
      <c r="K39" s="399"/>
      <c r="L39" s="448"/>
      <c r="M39" s="399"/>
      <c r="N39" s="448"/>
      <c r="O39" s="399"/>
      <c r="P39" s="448"/>
      <c r="Q39" s="400"/>
      <c r="R39" s="386"/>
    </row>
    <row r="40" spans="1:18" ht="14.45" x14ac:dyDescent="0.3">
      <c r="A40" s="21"/>
      <c r="B40" s="401">
        <v>5</v>
      </c>
      <c r="C40" s="525"/>
      <c r="D40" s="525"/>
      <c r="E40" s="526"/>
      <c r="F40" s="212"/>
      <c r="G40" s="402"/>
      <c r="H40" s="448">
        <v>0</v>
      </c>
      <c r="I40" s="399"/>
      <c r="J40" s="448"/>
      <c r="K40" s="399"/>
      <c r="L40" s="448"/>
      <c r="M40" s="399"/>
      <c r="N40" s="448"/>
      <c r="O40" s="399"/>
      <c r="P40" s="448"/>
      <c r="Q40" s="400"/>
      <c r="R40" s="386"/>
    </row>
    <row r="41" spans="1:18" ht="14.45" x14ac:dyDescent="0.3">
      <c r="A41" s="21"/>
      <c r="B41" s="401">
        <v>6</v>
      </c>
      <c r="C41" s="525"/>
      <c r="D41" s="525"/>
      <c r="E41" s="526"/>
      <c r="F41" s="212"/>
      <c r="G41" s="402"/>
      <c r="H41" s="448">
        <v>0</v>
      </c>
      <c r="I41" s="399"/>
      <c r="J41" s="448"/>
      <c r="K41" s="399"/>
      <c r="L41" s="448"/>
      <c r="M41" s="399"/>
      <c r="N41" s="448"/>
      <c r="O41" s="399"/>
      <c r="P41" s="448"/>
      <c r="Q41" s="400"/>
      <c r="R41" s="386"/>
    </row>
    <row r="42" spans="1:18" ht="14.45" x14ac:dyDescent="0.3">
      <c r="A42" s="21"/>
      <c r="B42" s="527" t="str">
        <f>'Detailed Budget'!B94:E94</f>
        <v>expense item 5</v>
      </c>
      <c r="C42" s="527"/>
      <c r="D42" s="527"/>
      <c r="E42" s="528"/>
      <c r="F42" s="212"/>
      <c r="G42" s="213"/>
      <c r="H42" s="398"/>
      <c r="I42" s="399"/>
      <c r="J42" s="398"/>
      <c r="K42" s="399"/>
      <c r="L42" s="398"/>
      <c r="M42" s="399"/>
      <c r="N42" s="398"/>
      <c r="O42" s="399"/>
      <c r="P42" s="398"/>
      <c r="Q42" s="400"/>
      <c r="R42" s="386"/>
    </row>
    <row r="43" spans="1:18" ht="14.45" x14ac:dyDescent="0.3">
      <c r="A43" s="21"/>
      <c r="B43" s="401">
        <v>1</v>
      </c>
      <c r="C43" s="525"/>
      <c r="D43" s="525"/>
      <c r="E43" s="526"/>
      <c r="F43" s="212"/>
      <c r="G43" s="402"/>
      <c r="H43" s="448">
        <v>0</v>
      </c>
      <c r="I43" s="399"/>
      <c r="J43" s="448"/>
      <c r="K43" s="399"/>
      <c r="L43" s="448"/>
      <c r="M43" s="399"/>
      <c r="N43" s="448"/>
      <c r="O43" s="399"/>
      <c r="P43" s="448"/>
      <c r="Q43" s="400"/>
      <c r="R43" s="386"/>
    </row>
    <row r="44" spans="1:18" ht="14.45" x14ac:dyDescent="0.3">
      <c r="A44" s="21"/>
      <c r="B44" s="401">
        <v>2</v>
      </c>
      <c r="C44" s="525"/>
      <c r="D44" s="525"/>
      <c r="E44" s="526"/>
      <c r="F44" s="212"/>
      <c r="G44" s="402"/>
      <c r="H44" s="448">
        <v>0</v>
      </c>
      <c r="I44" s="399"/>
      <c r="J44" s="448"/>
      <c r="K44" s="399"/>
      <c r="L44" s="448"/>
      <c r="M44" s="399"/>
      <c r="N44" s="448"/>
      <c r="O44" s="399"/>
      <c r="P44" s="448"/>
      <c r="Q44" s="400"/>
      <c r="R44" s="386"/>
    </row>
    <row r="45" spans="1:18" ht="14.45" x14ac:dyDescent="0.3">
      <c r="A45" s="21"/>
      <c r="B45" s="401">
        <v>3</v>
      </c>
      <c r="C45" s="525"/>
      <c r="D45" s="525"/>
      <c r="E45" s="526"/>
      <c r="F45" s="212"/>
      <c r="G45" s="402"/>
      <c r="H45" s="448">
        <v>0</v>
      </c>
      <c r="I45" s="399"/>
      <c r="J45" s="448"/>
      <c r="K45" s="399"/>
      <c r="L45" s="448"/>
      <c r="M45" s="399"/>
      <c r="N45" s="448"/>
      <c r="O45" s="399"/>
      <c r="P45" s="448"/>
      <c r="Q45" s="400"/>
      <c r="R45" s="386"/>
    </row>
    <row r="46" spans="1:18" ht="14.45" x14ac:dyDescent="0.3">
      <c r="A46" s="21"/>
      <c r="B46" s="401">
        <v>4</v>
      </c>
      <c r="C46" s="525"/>
      <c r="D46" s="525"/>
      <c r="E46" s="526"/>
      <c r="F46" s="212"/>
      <c r="G46" s="402"/>
      <c r="H46" s="448">
        <v>0</v>
      </c>
      <c r="I46" s="399"/>
      <c r="J46" s="448"/>
      <c r="K46" s="399"/>
      <c r="L46" s="448"/>
      <c r="M46" s="399"/>
      <c r="N46" s="448"/>
      <c r="O46" s="399"/>
      <c r="P46" s="448"/>
      <c r="Q46" s="400"/>
      <c r="R46" s="386"/>
    </row>
    <row r="47" spans="1:18" ht="14.45" x14ac:dyDescent="0.3">
      <c r="A47" s="21"/>
      <c r="B47" s="401">
        <v>5</v>
      </c>
      <c r="C47" s="525"/>
      <c r="D47" s="525"/>
      <c r="E47" s="526"/>
      <c r="F47" s="212"/>
      <c r="G47" s="402"/>
      <c r="H47" s="449">
        <v>0</v>
      </c>
      <c r="I47" s="399"/>
      <c r="J47" s="449"/>
      <c r="K47" s="399"/>
      <c r="L47" s="449"/>
      <c r="M47" s="399"/>
      <c r="N47" s="449"/>
      <c r="O47" s="399"/>
      <c r="P47" s="449"/>
      <c r="Q47" s="400"/>
      <c r="R47" s="386"/>
    </row>
    <row r="48" spans="1:18" s="166" customFormat="1" ht="16.899999999999999" x14ac:dyDescent="0.35">
      <c r="A48" s="157"/>
      <c r="B48" s="404" t="s">
        <v>7</v>
      </c>
      <c r="C48" s="157"/>
      <c r="D48" s="157"/>
      <c r="E48" s="159"/>
      <c r="F48" s="437"/>
      <c r="G48" s="161"/>
      <c r="H48" s="405">
        <f>ROUND(SUM(H14:H47),0)</f>
        <v>0</v>
      </c>
      <c r="I48" s="89"/>
      <c r="J48" s="405">
        <f>ROUND(SUM(J14:J47),0)</f>
        <v>0</v>
      </c>
      <c r="K48" s="89"/>
      <c r="L48" s="405">
        <f>ROUND(SUM(L14:L47),0)</f>
        <v>0</v>
      </c>
      <c r="M48" s="89"/>
      <c r="N48" s="405">
        <f>ROUND(SUM(N14:N47),0)</f>
        <v>0</v>
      </c>
      <c r="O48" s="89"/>
      <c r="P48" s="405">
        <f>ROUND(SUM(P14:P47),0)</f>
        <v>0</v>
      </c>
      <c r="Q48" s="406"/>
      <c r="R48" s="165">
        <f>ROUND(SUM(H48:P48),0)</f>
        <v>0</v>
      </c>
    </row>
    <row r="49" spans="1:18" s="166" customFormat="1" ht="9" customHeight="1" x14ac:dyDescent="0.35">
      <c r="A49" s="157"/>
      <c r="B49" s="404"/>
      <c r="C49" s="157"/>
      <c r="D49" s="157"/>
      <c r="E49" s="159"/>
      <c r="F49" s="437"/>
      <c r="G49" s="161"/>
      <c r="H49" s="405"/>
      <c r="I49" s="89"/>
      <c r="J49" s="405"/>
      <c r="K49" s="89"/>
      <c r="L49" s="405"/>
      <c r="M49" s="89"/>
      <c r="N49" s="405"/>
      <c r="O49" s="89"/>
      <c r="P49" s="405"/>
      <c r="Q49" s="406"/>
      <c r="R49" s="165"/>
    </row>
    <row r="50" spans="1:18" ht="14.45" x14ac:dyDescent="0.3">
      <c r="A50" s="21"/>
      <c r="B50" s="167" t="s">
        <v>116</v>
      </c>
      <c r="C50" s="21"/>
      <c r="D50" s="21"/>
      <c r="E50" s="93"/>
      <c r="F50" s="212"/>
      <c r="G50" s="46"/>
      <c r="H50" s="395"/>
      <c r="I50" s="399"/>
      <c r="J50" s="395"/>
      <c r="K50" s="399"/>
      <c r="L50" s="395"/>
      <c r="M50" s="399"/>
      <c r="N50" s="395"/>
      <c r="O50" s="399"/>
      <c r="P50" s="395"/>
      <c r="Q50" s="400"/>
      <c r="R50" s="386"/>
    </row>
    <row r="51" spans="1:18" ht="14.45" x14ac:dyDescent="0.3">
      <c r="A51" s="21"/>
      <c r="B51" s="527" t="str">
        <f>'Detailed Budget'!B113:E113</f>
        <v>expense item 1</v>
      </c>
      <c r="C51" s="527"/>
      <c r="D51" s="527"/>
      <c r="E51" s="528"/>
      <c r="F51" s="212"/>
      <c r="G51" s="213"/>
      <c r="H51" s="398"/>
      <c r="I51" s="399"/>
      <c r="J51" s="398"/>
      <c r="K51" s="399"/>
      <c r="L51" s="398"/>
      <c r="M51" s="399"/>
      <c r="N51" s="398"/>
      <c r="O51" s="399"/>
      <c r="P51" s="398"/>
      <c r="Q51" s="400"/>
      <c r="R51" s="386"/>
    </row>
    <row r="52" spans="1:18" ht="14.45" x14ac:dyDescent="0.3">
      <c r="A52" s="21"/>
      <c r="B52" s="401">
        <v>1</v>
      </c>
      <c r="C52" s="525"/>
      <c r="D52" s="525"/>
      <c r="E52" s="526"/>
      <c r="F52" s="212"/>
      <c r="G52" s="46"/>
      <c r="H52" s="448"/>
      <c r="I52" s="399"/>
      <c r="J52" s="448"/>
      <c r="K52" s="399"/>
      <c r="L52" s="448"/>
      <c r="M52" s="399"/>
      <c r="N52" s="448"/>
      <c r="O52" s="399"/>
      <c r="P52" s="448"/>
      <c r="Q52" s="400"/>
      <c r="R52" s="386"/>
    </row>
    <row r="53" spans="1:18" ht="14.45" x14ac:dyDescent="0.3">
      <c r="A53" s="21"/>
      <c r="B53" s="401">
        <v>2</v>
      </c>
      <c r="C53" s="525"/>
      <c r="D53" s="525"/>
      <c r="E53" s="526"/>
      <c r="F53" s="212"/>
      <c r="G53" s="46"/>
      <c r="H53" s="450"/>
      <c r="I53" s="399"/>
      <c r="J53" s="448"/>
      <c r="K53" s="399"/>
      <c r="L53" s="448"/>
      <c r="M53" s="399"/>
      <c r="N53" s="448"/>
      <c r="O53" s="399"/>
      <c r="P53" s="448"/>
      <c r="Q53" s="397"/>
      <c r="R53" s="386"/>
    </row>
    <row r="54" spans="1:18" ht="14.45" x14ac:dyDescent="0.3">
      <c r="A54" s="21"/>
      <c r="B54" s="401">
        <v>3</v>
      </c>
      <c r="C54" s="525"/>
      <c r="D54" s="525"/>
      <c r="E54" s="526"/>
      <c r="F54" s="212"/>
      <c r="G54" s="46"/>
      <c r="H54" s="448"/>
      <c r="I54" s="399"/>
      <c r="J54" s="448"/>
      <c r="K54" s="399"/>
      <c r="L54" s="448"/>
      <c r="M54" s="399"/>
      <c r="N54" s="448"/>
      <c r="O54" s="399"/>
      <c r="P54" s="448"/>
      <c r="Q54" s="400"/>
      <c r="R54" s="386"/>
    </row>
    <row r="55" spans="1:18" ht="14.45" x14ac:dyDescent="0.3">
      <c r="A55" s="21"/>
      <c r="B55" s="401">
        <v>4</v>
      </c>
      <c r="C55" s="525"/>
      <c r="D55" s="525"/>
      <c r="E55" s="526"/>
      <c r="F55" s="212"/>
      <c r="G55" s="46"/>
      <c r="H55" s="448"/>
      <c r="I55" s="399"/>
      <c r="J55" s="448"/>
      <c r="K55" s="399"/>
      <c r="L55" s="448"/>
      <c r="M55" s="399"/>
      <c r="N55" s="448"/>
      <c r="O55" s="399"/>
      <c r="P55" s="448"/>
      <c r="Q55" s="400"/>
      <c r="R55" s="386"/>
    </row>
    <row r="56" spans="1:18" ht="14.45" x14ac:dyDescent="0.3">
      <c r="A56" s="21"/>
      <c r="B56" s="401">
        <v>5</v>
      </c>
      <c r="C56" s="525"/>
      <c r="D56" s="525"/>
      <c r="E56" s="526"/>
      <c r="F56" s="212"/>
      <c r="G56" s="46"/>
      <c r="H56" s="450"/>
      <c r="I56" s="399"/>
      <c r="J56" s="448"/>
      <c r="K56" s="399"/>
      <c r="L56" s="448"/>
      <c r="M56" s="399"/>
      <c r="N56" s="448"/>
      <c r="O56" s="399"/>
      <c r="P56" s="448"/>
      <c r="Q56" s="397"/>
      <c r="R56" s="386"/>
    </row>
    <row r="57" spans="1:18" ht="14.45" x14ac:dyDescent="0.3">
      <c r="A57" s="21"/>
      <c r="B57" s="401">
        <v>6</v>
      </c>
      <c r="C57" s="525"/>
      <c r="D57" s="525"/>
      <c r="E57" s="526"/>
      <c r="F57" s="212"/>
      <c r="G57" s="46"/>
      <c r="H57" s="448"/>
      <c r="I57" s="399"/>
      <c r="J57" s="448"/>
      <c r="K57" s="399"/>
      <c r="L57" s="448"/>
      <c r="M57" s="399"/>
      <c r="N57" s="448"/>
      <c r="O57" s="399"/>
      <c r="P57" s="448"/>
      <c r="Q57" s="400"/>
      <c r="R57" s="386"/>
    </row>
    <row r="58" spans="1:18" ht="14.45" x14ac:dyDescent="0.3">
      <c r="A58" s="21"/>
      <c r="B58" s="527" t="str">
        <f>'Detailed Budget'!B114:E114</f>
        <v>expense item 2</v>
      </c>
      <c r="C58" s="527"/>
      <c r="D58" s="527"/>
      <c r="E58" s="528"/>
      <c r="F58" s="212"/>
      <c r="G58" s="213"/>
      <c r="H58" s="398"/>
      <c r="I58" s="399"/>
      <c r="J58" s="398"/>
      <c r="K58" s="399"/>
      <c r="L58" s="398"/>
      <c r="M58" s="399"/>
      <c r="N58" s="398"/>
      <c r="O58" s="399"/>
      <c r="P58" s="398"/>
      <c r="Q58" s="400"/>
      <c r="R58" s="386"/>
    </row>
    <row r="59" spans="1:18" ht="14.45" x14ac:dyDescent="0.3">
      <c r="A59" s="21"/>
      <c r="B59" s="401">
        <v>1</v>
      </c>
      <c r="C59" s="525"/>
      <c r="D59" s="525"/>
      <c r="E59" s="526"/>
      <c r="F59" s="212"/>
      <c r="G59" s="46"/>
      <c r="H59" s="450"/>
      <c r="I59" s="399"/>
      <c r="J59" s="448"/>
      <c r="K59" s="399"/>
      <c r="L59" s="448"/>
      <c r="M59" s="399"/>
      <c r="N59" s="448"/>
      <c r="O59" s="399"/>
      <c r="P59" s="448"/>
      <c r="Q59" s="397"/>
      <c r="R59" s="386"/>
    </row>
    <row r="60" spans="1:18" ht="14.45" x14ac:dyDescent="0.3">
      <c r="A60" s="21"/>
      <c r="B60" s="401">
        <v>2</v>
      </c>
      <c r="C60" s="525"/>
      <c r="D60" s="525"/>
      <c r="E60" s="526"/>
      <c r="F60" s="212"/>
      <c r="G60" s="46"/>
      <c r="H60" s="448"/>
      <c r="I60" s="399"/>
      <c r="J60" s="448"/>
      <c r="K60" s="399"/>
      <c r="L60" s="448"/>
      <c r="M60" s="399"/>
      <c r="N60" s="448"/>
      <c r="O60" s="399"/>
      <c r="P60" s="448"/>
      <c r="Q60" s="400"/>
      <c r="R60" s="386"/>
    </row>
    <row r="61" spans="1:18" ht="14.45" x14ac:dyDescent="0.3">
      <c r="A61" s="21"/>
      <c r="B61" s="401">
        <v>3</v>
      </c>
      <c r="C61" s="525"/>
      <c r="D61" s="525"/>
      <c r="E61" s="526"/>
      <c r="F61" s="212"/>
      <c r="G61" s="46"/>
      <c r="H61" s="448"/>
      <c r="I61" s="399"/>
      <c r="J61" s="448"/>
      <c r="K61" s="399"/>
      <c r="L61" s="448"/>
      <c r="M61" s="399"/>
      <c r="N61" s="448"/>
      <c r="O61" s="399"/>
      <c r="P61" s="448"/>
      <c r="Q61" s="400"/>
      <c r="R61" s="386"/>
    </row>
    <row r="62" spans="1:18" ht="14.45" x14ac:dyDescent="0.3">
      <c r="A62" s="21"/>
      <c r="B62" s="401">
        <v>4</v>
      </c>
      <c r="C62" s="525"/>
      <c r="D62" s="525"/>
      <c r="E62" s="526"/>
      <c r="F62" s="212"/>
      <c r="G62" s="46"/>
      <c r="H62" s="450"/>
      <c r="I62" s="399"/>
      <c r="J62" s="448"/>
      <c r="K62" s="399"/>
      <c r="L62" s="448"/>
      <c r="M62" s="399"/>
      <c r="N62" s="448"/>
      <c r="O62" s="399"/>
      <c r="P62" s="448"/>
      <c r="Q62" s="397"/>
      <c r="R62" s="386"/>
    </row>
    <row r="63" spans="1:18" ht="14.45" x14ac:dyDescent="0.3">
      <c r="A63" s="21"/>
      <c r="B63" s="401">
        <v>5</v>
      </c>
      <c r="C63" s="525"/>
      <c r="D63" s="525"/>
      <c r="E63" s="526"/>
      <c r="F63" s="212"/>
      <c r="G63" s="46"/>
      <c r="H63" s="448"/>
      <c r="I63" s="399"/>
      <c r="J63" s="448"/>
      <c r="K63" s="399"/>
      <c r="L63" s="448"/>
      <c r="M63" s="399"/>
      <c r="N63" s="448"/>
      <c r="O63" s="399"/>
      <c r="P63" s="448"/>
      <c r="Q63" s="400"/>
      <c r="R63" s="386"/>
    </row>
    <row r="64" spans="1:18" ht="14.45" x14ac:dyDescent="0.3">
      <c r="A64" s="21"/>
      <c r="B64" s="401">
        <v>6</v>
      </c>
      <c r="C64" s="525"/>
      <c r="D64" s="525"/>
      <c r="E64" s="526"/>
      <c r="F64" s="212"/>
      <c r="G64" s="46"/>
      <c r="H64" s="448"/>
      <c r="I64" s="399"/>
      <c r="J64" s="448"/>
      <c r="K64" s="399"/>
      <c r="L64" s="448"/>
      <c r="M64" s="399"/>
      <c r="N64" s="448"/>
      <c r="O64" s="399"/>
      <c r="P64" s="448"/>
      <c r="Q64" s="400"/>
      <c r="R64" s="386"/>
    </row>
    <row r="65" spans="1:18" ht="14.45" x14ac:dyDescent="0.3">
      <c r="A65" s="21"/>
      <c r="B65" s="527" t="str">
        <f>'Detailed Budget'!B115:E115</f>
        <v>expense item 3</v>
      </c>
      <c r="C65" s="527"/>
      <c r="D65" s="527"/>
      <c r="E65" s="528"/>
      <c r="F65" s="212"/>
      <c r="G65" s="213"/>
      <c r="H65" s="407"/>
      <c r="I65" s="399"/>
      <c r="J65" s="398"/>
      <c r="K65" s="399"/>
      <c r="L65" s="398"/>
      <c r="M65" s="399"/>
      <c r="N65" s="398"/>
      <c r="O65" s="399"/>
      <c r="P65" s="398"/>
      <c r="Q65" s="397"/>
      <c r="R65" s="386"/>
    </row>
    <row r="66" spans="1:18" ht="14.45" x14ac:dyDescent="0.3">
      <c r="A66" s="21"/>
      <c r="B66" s="401">
        <v>1</v>
      </c>
      <c r="C66" s="525"/>
      <c r="D66" s="525"/>
      <c r="E66" s="526"/>
      <c r="F66" s="212"/>
      <c r="G66" s="46"/>
      <c r="H66" s="448"/>
      <c r="I66" s="399"/>
      <c r="J66" s="448"/>
      <c r="K66" s="399"/>
      <c r="L66" s="448"/>
      <c r="M66" s="399"/>
      <c r="N66" s="448"/>
      <c r="O66" s="399"/>
      <c r="P66" s="448"/>
      <c r="Q66" s="400"/>
      <c r="R66" s="386"/>
    </row>
    <row r="67" spans="1:18" ht="14.45" x14ac:dyDescent="0.3">
      <c r="A67" s="21"/>
      <c r="B67" s="401">
        <v>2</v>
      </c>
      <c r="C67" s="525"/>
      <c r="D67" s="525"/>
      <c r="E67" s="526"/>
      <c r="F67" s="212"/>
      <c r="G67" s="46"/>
      <c r="H67" s="448"/>
      <c r="I67" s="399"/>
      <c r="J67" s="448"/>
      <c r="K67" s="399"/>
      <c r="L67" s="448"/>
      <c r="M67" s="399"/>
      <c r="N67" s="448"/>
      <c r="O67" s="399"/>
      <c r="P67" s="448"/>
      <c r="Q67" s="400"/>
      <c r="R67" s="386"/>
    </row>
    <row r="68" spans="1:18" ht="14.45" x14ac:dyDescent="0.3">
      <c r="A68" s="21"/>
      <c r="B68" s="401">
        <v>3</v>
      </c>
      <c r="C68" s="525"/>
      <c r="D68" s="525"/>
      <c r="E68" s="526"/>
      <c r="F68" s="212"/>
      <c r="G68" s="46"/>
      <c r="H68" s="450"/>
      <c r="I68" s="399"/>
      <c r="J68" s="448"/>
      <c r="K68" s="399"/>
      <c r="L68" s="448"/>
      <c r="M68" s="399"/>
      <c r="N68" s="448"/>
      <c r="O68" s="399"/>
      <c r="P68" s="448"/>
      <c r="Q68" s="397"/>
      <c r="R68" s="386"/>
    </row>
    <row r="69" spans="1:18" ht="14.45" x14ac:dyDescent="0.3">
      <c r="A69" s="21"/>
      <c r="B69" s="401">
        <v>4</v>
      </c>
      <c r="C69" s="525"/>
      <c r="D69" s="525"/>
      <c r="E69" s="526"/>
      <c r="F69" s="212"/>
      <c r="G69" s="46"/>
      <c r="H69" s="448"/>
      <c r="I69" s="399"/>
      <c r="J69" s="448"/>
      <c r="K69" s="399"/>
      <c r="L69" s="448"/>
      <c r="M69" s="399"/>
      <c r="N69" s="448"/>
      <c r="O69" s="399"/>
      <c r="P69" s="448"/>
      <c r="Q69" s="400"/>
      <c r="R69" s="386"/>
    </row>
    <row r="70" spans="1:18" ht="14.45" x14ac:dyDescent="0.3">
      <c r="A70" s="21"/>
      <c r="B70" s="401">
        <v>5</v>
      </c>
      <c r="C70" s="525"/>
      <c r="D70" s="525"/>
      <c r="E70" s="526"/>
      <c r="F70" s="212"/>
      <c r="G70" s="46"/>
      <c r="H70" s="449"/>
      <c r="I70" s="399"/>
      <c r="J70" s="448"/>
      <c r="K70" s="399"/>
      <c r="L70" s="448"/>
      <c r="M70" s="399"/>
      <c r="N70" s="448"/>
      <c r="O70" s="399"/>
      <c r="P70" s="448"/>
      <c r="Q70" s="400"/>
      <c r="R70" s="386"/>
    </row>
    <row r="71" spans="1:18" ht="15.6" x14ac:dyDescent="0.35">
      <c r="A71" s="21"/>
      <c r="B71" s="404" t="s">
        <v>7</v>
      </c>
      <c r="C71" s="408"/>
      <c r="D71" s="409"/>
      <c r="E71" s="410"/>
      <c r="F71" s="79"/>
      <c r="G71" s="80"/>
      <c r="H71" s="405">
        <f>ROUND(SUM(H51:H70),0)</f>
        <v>0</v>
      </c>
      <c r="I71" s="69"/>
      <c r="J71" s="411">
        <f>ROUND(SUM(J51:J70),0)</f>
        <v>0</v>
      </c>
      <c r="K71" s="69"/>
      <c r="L71" s="411">
        <f>ROUND(SUM(L51:L70),0)</f>
        <v>0</v>
      </c>
      <c r="M71" s="69"/>
      <c r="N71" s="411">
        <f>ROUND(SUM(N51:N70),0)</f>
        <v>0</v>
      </c>
      <c r="O71" s="69"/>
      <c r="P71" s="411">
        <f>ROUND(SUM(P51:P70),0)</f>
        <v>0</v>
      </c>
      <c r="Q71" s="273"/>
      <c r="R71" s="273">
        <f>ROUND(SUM(H71:Q71),0)</f>
        <v>0</v>
      </c>
    </row>
    <row r="72" spans="1:18" s="201" customFormat="1" ht="12.6" customHeight="1" x14ac:dyDescent="0.3">
      <c r="A72" s="167"/>
      <c r="B72" s="196"/>
      <c r="C72" s="196"/>
      <c r="D72" s="196"/>
      <c r="E72" s="197"/>
      <c r="F72" s="116"/>
      <c r="G72" s="112"/>
      <c r="H72" s="202"/>
      <c r="I72" s="441"/>
      <c r="J72" s="202"/>
      <c r="K72" s="441"/>
      <c r="L72" s="202"/>
      <c r="M72" s="441"/>
      <c r="N72" s="202"/>
      <c r="O72" s="441"/>
      <c r="P72" s="202"/>
      <c r="Q72" s="200"/>
      <c r="R72" s="204"/>
    </row>
    <row r="73" spans="1:18" s="86" customFormat="1" ht="17.45" thickBot="1" x14ac:dyDescent="0.4">
      <c r="A73" s="137"/>
      <c r="B73" s="137" t="s">
        <v>56</v>
      </c>
      <c r="C73" s="137"/>
      <c r="D73" s="137"/>
      <c r="E73" s="151"/>
      <c r="F73" s="205"/>
      <c r="G73" s="206"/>
      <c r="H73" s="412">
        <f>ROUND(H71+H48,0)</f>
        <v>0</v>
      </c>
      <c r="I73" s="413"/>
      <c r="J73" s="412">
        <f>ROUND(J71+J48,0)</f>
        <v>0</v>
      </c>
      <c r="K73" s="413"/>
      <c r="L73" s="412">
        <f>ROUND(L71+L48,0)</f>
        <v>0</v>
      </c>
      <c r="M73" s="413"/>
      <c r="N73" s="412">
        <f>ROUND(N71+N48,0)</f>
        <v>0</v>
      </c>
      <c r="O73" s="413"/>
      <c r="P73" s="412">
        <f>ROUND(P71+P48,0)</f>
        <v>0</v>
      </c>
      <c r="Q73" s="414"/>
      <c r="R73" s="415">
        <f>ROUND(SUM(H73:Q73),0)</f>
        <v>0</v>
      </c>
    </row>
    <row r="74" spans="1:18" s="86" customFormat="1" ht="16.899999999999999" x14ac:dyDescent="0.35">
      <c r="A74" s="77"/>
      <c r="B74" s="77"/>
      <c r="C74" s="77"/>
      <c r="D74" s="77"/>
      <c r="E74" s="79"/>
      <c r="F74" s="79"/>
      <c r="G74" s="79"/>
      <c r="H74" s="69"/>
      <c r="I74" s="69"/>
      <c r="J74" s="69"/>
      <c r="K74" s="69"/>
      <c r="L74" s="69"/>
      <c r="M74" s="69"/>
      <c r="N74" s="69"/>
      <c r="O74" s="69"/>
      <c r="P74" s="69"/>
      <c r="Q74" s="416"/>
      <c r="R74" s="210"/>
    </row>
    <row r="75" spans="1:18" s="86" customFormat="1" ht="17.45" thickBot="1" x14ac:dyDescent="0.4">
      <c r="A75" s="77"/>
      <c r="B75" s="77"/>
      <c r="C75" s="77"/>
      <c r="D75" s="77"/>
      <c r="E75" s="79"/>
      <c r="F75" s="79"/>
      <c r="G75" s="79"/>
      <c r="H75" s="69"/>
      <c r="I75" s="69"/>
      <c r="J75" s="69"/>
      <c r="K75" s="69"/>
      <c r="L75" s="69"/>
      <c r="M75" s="69"/>
      <c r="N75" s="69"/>
      <c r="O75" s="69"/>
      <c r="P75" s="69"/>
      <c r="Q75" s="416"/>
      <c r="R75" s="210"/>
    </row>
    <row r="76" spans="1:18" ht="14.45" x14ac:dyDescent="0.3">
      <c r="A76" s="381" t="s">
        <v>51</v>
      </c>
      <c r="B76" s="26"/>
      <c r="C76" s="26"/>
      <c r="D76" s="26"/>
      <c r="E76" s="27"/>
      <c r="F76" s="435"/>
      <c r="G76" s="27"/>
      <c r="H76" s="417"/>
      <c r="I76" s="442"/>
      <c r="J76" s="417"/>
      <c r="K76" s="442"/>
      <c r="L76" s="417"/>
      <c r="M76" s="442"/>
      <c r="N76" s="417"/>
      <c r="O76" s="442"/>
      <c r="P76" s="417"/>
      <c r="Q76" s="393"/>
      <c r="R76" s="418"/>
    </row>
    <row r="77" spans="1:18" s="72" customFormat="1" ht="14.45" x14ac:dyDescent="0.3">
      <c r="A77" s="59"/>
      <c r="B77" s="282" t="s">
        <v>118</v>
      </c>
      <c r="C77" s="51"/>
      <c r="D77" s="59"/>
      <c r="E77" s="211"/>
      <c r="F77" s="212"/>
      <c r="G77" s="213"/>
      <c r="H77" s="451"/>
      <c r="I77" s="419"/>
      <c r="J77" s="451"/>
      <c r="K77" s="419"/>
      <c r="L77" s="451"/>
      <c r="M77" s="419"/>
      <c r="N77" s="451"/>
      <c r="O77" s="419"/>
      <c r="P77" s="451"/>
      <c r="Q77" s="420"/>
      <c r="R77" s="421"/>
    </row>
    <row r="78" spans="1:18" s="72" customFormat="1" ht="14.45" x14ac:dyDescent="0.3">
      <c r="A78" s="59"/>
      <c r="B78" s="282" t="s">
        <v>119</v>
      </c>
      <c r="C78" s="51"/>
      <c r="D78" s="59"/>
      <c r="E78" s="211"/>
      <c r="F78" s="212"/>
      <c r="G78" s="213"/>
      <c r="H78" s="448"/>
      <c r="I78" s="399"/>
      <c r="J78" s="448"/>
      <c r="K78" s="399"/>
      <c r="L78" s="448"/>
      <c r="M78" s="399"/>
      <c r="N78" s="448"/>
      <c r="O78" s="399"/>
      <c r="P78" s="448"/>
      <c r="Q78" s="422"/>
      <c r="R78" s="423"/>
    </row>
    <row r="79" spans="1:18" s="72" customFormat="1" ht="14.45" x14ac:dyDescent="0.3">
      <c r="A79" s="59"/>
      <c r="B79" s="282" t="s">
        <v>120</v>
      </c>
      <c r="C79" s="51"/>
      <c r="D79" s="59"/>
      <c r="E79" s="211"/>
      <c r="F79" s="212"/>
      <c r="G79" s="213"/>
      <c r="H79" s="448"/>
      <c r="I79" s="399"/>
      <c r="J79" s="448"/>
      <c r="K79" s="399"/>
      <c r="L79" s="448"/>
      <c r="M79" s="399"/>
      <c r="N79" s="448"/>
      <c r="O79" s="399"/>
      <c r="P79" s="448"/>
      <c r="Q79" s="422"/>
      <c r="R79" s="423"/>
    </row>
    <row r="80" spans="1:18" s="72" customFormat="1" ht="14.45" x14ac:dyDescent="0.3">
      <c r="A80" s="59"/>
      <c r="B80" s="282" t="s">
        <v>121</v>
      </c>
      <c r="C80" s="51"/>
      <c r="D80" s="59"/>
      <c r="E80" s="211"/>
      <c r="F80" s="212"/>
      <c r="G80" s="213"/>
      <c r="H80" s="448"/>
      <c r="I80" s="399"/>
      <c r="J80" s="448"/>
      <c r="K80" s="399"/>
      <c r="L80" s="448"/>
      <c r="M80" s="399"/>
      <c r="N80" s="448"/>
      <c r="O80" s="399"/>
      <c r="P80" s="448"/>
      <c r="Q80" s="422"/>
      <c r="R80" s="423"/>
    </row>
    <row r="81" spans="1:22" s="72" customFormat="1" ht="14.45" x14ac:dyDescent="0.3">
      <c r="A81" s="59"/>
      <c r="B81" s="282" t="s">
        <v>122</v>
      </c>
      <c r="C81" s="51"/>
      <c r="D81" s="59"/>
      <c r="E81" s="211"/>
      <c r="F81" s="212"/>
      <c r="G81" s="213"/>
      <c r="H81" s="448"/>
      <c r="I81" s="399"/>
      <c r="J81" s="448"/>
      <c r="K81" s="399"/>
      <c r="L81" s="448"/>
      <c r="M81" s="399"/>
      <c r="N81" s="448"/>
      <c r="O81" s="399"/>
      <c r="P81" s="448"/>
      <c r="Q81" s="420"/>
      <c r="R81" s="423"/>
    </row>
    <row r="82" spans="1:22" s="72" customFormat="1" ht="14.45" x14ac:dyDescent="0.3">
      <c r="A82" s="59"/>
      <c r="B82" s="282" t="s">
        <v>123</v>
      </c>
      <c r="C82" s="51"/>
      <c r="D82" s="59"/>
      <c r="E82" s="211"/>
      <c r="F82" s="212"/>
      <c r="G82" s="213"/>
      <c r="H82" s="448"/>
      <c r="I82" s="399"/>
      <c r="J82" s="448"/>
      <c r="K82" s="399"/>
      <c r="L82" s="448"/>
      <c r="M82" s="399"/>
      <c r="N82" s="448"/>
      <c r="O82" s="399"/>
      <c r="P82" s="448"/>
      <c r="Q82" s="422"/>
      <c r="R82" s="423"/>
    </row>
    <row r="83" spans="1:22" s="72" customFormat="1" ht="14.45" x14ac:dyDescent="0.3">
      <c r="A83" s="59"/>
      <c r="B83" s="282" t="s">
        <v>124</v>
      </c>
      <c r="C83" s="51"/>
      <c r="D83" s="59"/>
      <c r="E83" s="211"/>
      <c r="F83" s="212"/>
      <c r="G83" s="213"/>
      <c r="H83" s="448"/>
      <c r="I83" s="399"/>
      <c r="J83" s="448"/>
      <c r="K83" s="399"/>
      <c r="L83" s="448"/>
      <c r="M83" s="399"/>
      <c r="N83" s="448"/>
      <c r="O83" s="399"/>
      <c r="P83" s="448"/>
      <c r="Q83" s="422"/>
      <c r="R83" s="423"/>
    </row>
    <row r="84" spans="1:22" s="72" customFormat="1" ht="14.45" x14ac:dyDescent="0.3">
      <c r="A84" s="59"/>
      <c r="B84" s="282" t="s">
        <v>125</v>
      </c>
      <c r="C84" s="51"/>
      <c r="D84" s="59"/>
      <c r="E84" s="211"/>
      <c r="F84" s="212"/>
      <c r="G84" s="213"/>
      <c r="H84" s="448"/>
      <c r="I84" s="399"/>
      <c r="J84" s="448"/>
      <c r="K84" s="399"/>
      <c r="L84" s="448"/>
      <c r="M84" s="399"/>
      <c r="N84" s="448"/>
      <c r="O84" s="399"/>
      <c r="P84" s="448"/>
      <c r="Q84" s="422"/>
      <c r="R84" s="423"/>
    </row>
    <row r="85" spans="1:22" s="72" customFormat="1" ht="14.45" x14ac:dyDescent="0.3">
      <c r="A85" s="59"/>
      <c r="B85" s="282" t="s">
        <v>126</v>
      </c>
      <c r="C85" s="51"/>
      <c r="D85" s="59"/>
      <c r="E85" s="211"/>
      <c r="F85" s="212"/>
      <c r="G85" s="213"/>
      <c r="H85" s="448"/>
      <c r="I85" s="399"/>
      <c r="J85" s="448"/>
      <c r="K85" s="399"/>
      <c r="L85" s="448"/>
      <c r="M85" s="399"/>
      <c r="N85" s="448"/>
      <c r="O85" s="399"/>
      <c r="P85" s="448"/>
      <c r="Q85" s="420"/>
      <c r="R85" s="423"/>
    </row>
    <row r="86" spans="1:22" s="72" customFormat="1" ht="14.45" x14ac:dyDescent="0.3">
      <c r="A86" s="59"/>
      <c r="B86" s="282" t="s">
        <v>127</v>
      </c>
      <c r="C86" s="51"/>
      <c r="D86" s="59"/>
      <c r="E86" s="211"/>
      <c r="F86" s="212"/>
      <c r="G86" s="213"/>
      <c r="H86" s="448"/>
      <c r="I86" s="399"/>
      <c r="J86" s="448"/>
      <c r="K86" s="399"/>
      <c r="L86" s="448"/>
      <c r="M86" s="399"/>
      <c r="N86" s="448"/>
      <c r="O86" s="399"/>
      <c r="P86" s="448"/>
      <c r="Q86" s="422"/>
      <c r="R86" s="423"/>
    </row>
    <row r="87" spans="1:22" s="72" customFormat="1" ht="14.45" x14ac:dyDescent="0.3">
      <c r="A87" s="59"/>
      <c r="B87" s="282" t="s">
        <v>128</v>
      </c>
      <c r="C87" s="51"/>
      <c r="D87" s="59"/>
      <c r="E87" s="211"/>
      <c r="F87" s="212"/>
      <c r="G87" s="213"/>
      <c r="H87" s="448"/>
      <c r="I87" s="399"/>
      <c r="J87" s="448"/>
      <c r="K87" s="399"/>
      <c r="L87" s="448"/>
      <c r="M87" s="399"/>
      <c r="N87" s="448"/>
      <c r="O87" s="399"/>
      <c r="P87" s="448"/>
      <c r="Q87" s="422"/>
      <c r="R87" s="423"/>
    </row>
    <row r="88" spans="1:22" s="72" customFormat="1" ht="14.45" x14ac:dyDescent="0.3">
      <c r="A88" s="59"/>
      <c r="B88" s="282" t="s">
        <v>129</v>
      </c>
      <c r="C88" s="51"/>
      <c r="D88" s="59"/>
      <c r="E88" s="211"/>
      <c r="F88" s="212"/>
      <c r="G88" s="213"/>
      <c r="H88" s="448"/>
      <c r="I88" s="399"/>
      <c r="J88" s="448"/>
      <c r="K88" s="399"/>
      <c r="L88" s="448"/>
      <c r="M88" s="399"/>
      <c r="N88" s="448"/>
      <c r="O88" s="399"/>
      <c r="P88" s="448"/>
      <c r="Q88" s="422"/>
      <c r="R88" s="423"/>
    </row>
    <row r="89" spans="1:22" s="72" customFormat="1" ht="14.45" x14ac:dyDescent="0.3">
      <c r="A89" s="59"/>
      <c r="B89" s="282" t="s">
        <v>130</v>
      </c>
      <c r="C89" s="51"/>
      <c r="D89" s="59"/>
      <c r="E89" s="211"/>
      <c r="F89" s="212"/>
      <c r="G89" s="213"/>
      <c r="H89" s="448"/>
      <c r="I89" s="399"/>
      <c r="J89" s="448"/>
      <c r="K89" s="399"/>
      <c r="L89" s="448"/>
      <c r="M89" s="399"/>
      <c r="N89" s="448"/>
      <c r="O89" s="399"/>
      <c r="P89" s="448"/>
      <c r="Q89" s="420"/>
      <c r="R89" s="423"/>
    </row>
    <row r="90" spans="1:22" s="72" customFormat="1" ht="14.45" x14ac:dyDescent="0.3">
      <c r="A90" s="59"/>
      <c r="B90" s="282" t="s">
        <v>131</v>
      </c>
      <c r="C90" s="51"/>
      <c r="D90" s="59"/>
      <c r="E90" s="211"/>
      <c r="F90" s="212"/>
      <c r="G90" s="213"/>
      <c r="H90" s="448"/>
      <c r="I90" s="399"/>
      <c r="J90" s="448"/>
      <c r="K90" s="399"/>
      <c r="L90" s="448"/>
      <c r="M90" s="399"/>
      <c r="N90" s="448"/>
      <c r="O90" s="399"/>
      <c r="P90" s="448"/>
      <c r="Q90" s="422"/>
      <c r="R90" s="423"/>
    </row>
    <row r="91" spans="1:22" s="72" customFormat="1" ht="14.45" x14ac:dyDescent="0.3">
      <c r="A91" s="59"/>
      <c r="B91" s="282" t="s">
        <v>132</v>
      </c>
      <c r="C91" s="51"/>
      <c r="D91" s="59"/>
      <c r="E91" s="211"/>
      <c r="F91" s="212"/>
      <c r="G91" s="213"/>
      <c r="H91" s="448"/>
      <c r="I91" s="399"/>
      <c r="J91" s="448"/>
      <c r="K91" s="399"/>
      <c r="L91" s="448"/>
      <c r="M91" s="399"/>
      <c r="N91" s="448"/>
      <c r="O91" s="399"/>
      <c r="P91" s="448"/>
      <c r="Q91" s="422"/>
      <c r="R91" s="423"/>
    </row>
    <row r="92" spans="1:22" s="72" customFormat="1" ht="14.45" x14ac:dyDescent="0.3">
      <c r="A92" s="59"/>
      <c r="B92" s="282" t="s">
        <v>133</v>
      </c>
      <c r="C92" s="51"/>
      <c r="D92" s="59"/>
      <c r="E92" s="211"/>
      <c r="F92" s="212"/>
      <c r="G92" s="213"/>
      <c r="H92" s="449"/>
      <c r="I92" s="399"/>
      <c r="J92" s="449"/>
      <c r="K92" s="399"/>
      <c r="L92" s="449"/>
      <c r="M92" s="399"/>
      <c r="N92" s="449"/>
      <c r="O92" s="399"/>
      <c r="P92" s="449"/>
      <c r="Q92" s="422"/>
      <c r="R92" s="423"/>
    </row>
    <row r="93" spans="1:22" s="72" customFormat="1" ht="16.899999999999999" x14ac:dyDescent="0.35">
      <c r="A93" s="59"/>
      <c r="B93" s="77" t="s">
        <v>7</v>
      </c>
      <c r="C93" s="59"/>
      <c r="D93" s="59"/>
      <c r="E93" s="211"/>
      <c r="F93" s="212"/>
      <c r="G93" s="213"/>
      <c r="H93" s="405">
        <f>ROUND(SUM(H77:H92),0)</f>
        <v>0</v>
      </c>
      <c r="I93" s="89"/>
      <c r="J93" s="405">
        <f>ROUND(SUM(J77:J92),0)</f>
        <v>0</v>
      </c>
      <c r="K93" s="89"/>
      <c r="L93" s="405">
        <f>ROUND(SUM(L77:L92),0)</f>
        <v>0</v>
      </c>
      <c r="M93" s="89"/>
      <c r="N93" s="405">
        <f>ROUND(SUM(N77:N92),0)</f>
        <v>0</v>
      </c>
      <c r="O93" s="89"/>
      <c r="P93" s="405">
        <f>ROUND(SUM(P77:P92),0)</f>
        <v>0</v>
      </c>
      <c r="Q93" s="406"/>
      <c r="R93" s="165">
        <f>ROUND(SUM(H93:P93),0)</f>
        <v>0</v>
      </c>
    </row>
    <row r="94" spans="1:22" s="72" customFormat="1" ht="12.6" customHeight="1" x14ac:dyDescent="0.35">
      <c r="A94" s="59"/>
      <c r="B94" s="77"/>
      <c r="C94" s="59"/>
      <c r="D94" s="59"/>
      <c r="E94" s="211"/>
      <c r="F94" s="212"/>
      <c r="G94" s="213"/>
      <c r="H94" s="424"/>
      <c r="I94" s="443"/>
      <c r="J94" s="424"/>
      <c r="K94" s="443"/>
      <c r="L94" s="424"/>
      <c r="M94" s="443"/>
      <c r="N94" s="424"/>
      <c r="O94" s="443"/>
      <c r="P94" s="424"/>
      <c r="Q94" s="406"/>
      <c r="R94" s="165"/>
      <c r="V94" s="59"/>
    </row>
    <row r="95" spans="1:22" s="72" customFormat="1" ht="14.45" x14ac:dyDescent="0.3">
      <c r="A95" s="59"/>
      <c r="B95" s="452" t="s">
        <v>62</v>
      </c>
      <c r="C95" s="425" t="s">
        <v>65</v>
      </c>
      <c r="D95" s="426"/>
      <c r="E95" s="427"/>
      <c r="F95" s="116"/>
      <c r="G95" s="117"/>
      <c r="H95" s="289"/>
      <c r="I95" s="185"/>
      <c r="J95" s="289"/>
      <c r="K95" s="185"/>
      <c r="L95" s="289"/>
      <c r="M95" s="185"/>
      <c r="N95" s="289"/>
      <c r="O95" s="185"/>
      <c r="P95" s="289"/>
      <c r="Q95" s="194"/>
      <c r="R95" s="428"/>
      <c r="V95" s="59"/>
    </row>
    <row r="96" spans="1:22" s="72" customFormat="1" ht="14.45" x14ac:dyDescent="0.3">
      <c r="A96" s="59"/>
      <c r="B96" s="452" t="s">
        <v>80</v>
      </c>
      <c r="C96" s="425" t="s">
        <v>65</v>
      </c>
      <c r="D96" s="426"/>
      <c r="E96" s="427"/>
      <c r="F96" s="116"/>
      <c r="G96" s="117"/>
      <c r="H96" s="289"/>
      <c r="I96" s="185"/>
      <c r="J96" s="289"/>
      <c r="K96" s="185"/>
      <c r="L96" s="289"/>
      <c r="M96" s="185"/>
      <c r="N96" s="289"/>
      <c r="O96" s="185"/>
      <c r="P96" s="289"/>
      <c r="Q96" s="194"/>
      <c r="R96" s="428"/>
      <c r="V96" s="59"/>
    </row>
    <row r="97" spans="1:22" s="72" customFormat="1" ht="14.45" x14ac:dyDescent="0.3">
      <c r="A97" s="59"/>
      <c r="B97" s="452" t="s">
        <v>63</v>
      </c>
      <c r="C97" s="425" t="s">
        <v>65</v>
      </c>
      <c r="D97" s="426"/>
      <c r="E97" s="427"/>
      <c r="F97" s="116"/>
      <c r="G97" s="117"/>
      <c r="H97" s="289"/>
      <c r="I97" s="185"/>
      <c r="J97" s="289"/>
      <c r="K97" s="185"/>
      <c r="L97" s="289"/>
      <c r="M97" s="185"/>
      <c r="N97" s="289"/>
      <c r="O97" s="185"/>
      <c r="P97" s="289"/>
      <c r="Q97" s="194"/>
      <c r="R97" s="428"/>
      <c r="V97" s="59"/>
    </row>
    <row r="98" spans="1:22" s="72" customFormat="1" ht="14.45" x14ac:dyDescent="0.3">
      <c r="A98" s="59"/>
      <c r="B98" s="452" t="s">
        <v>64</v>
      </c>
      <c r="C98" s="425" t="s">
        <v>65</v>
      </c>
      <c r="D98" s="426"/>
      <c r="E98" s="427"/>
      <c r="F98" s="116"/>
      <c r="G98" s="117"/>
      <c r="H98" s="289"/>
      <c r="I98" s="185"/>
      <c r="J98" s="289"/>
      <c r="K98" s="185"/>
      <c r="L98" s="289"/>
      <c r="M98" s="185"/>
      <c r="N98" s="289"/>
      <c r="O98" s="185"/>
      <c r="P98" s="289"/>
      <c r="Q98" s="194"/>
      <c r="R98" s="428"/>
      <c r="V98" s="59"/>
    </row>
    <row r="99" spans="1:22" s="72" customFormat="1" ht="14.45" x14ac:dyDescent="0.3">
      <c r="A99" s="59"/>
      <c r="B99" s="452" t="s">
        <v>134</v>
      </c>
      <c r="C99" s="425" t="s">
        <v>65</v>
      </c>
      <c r="D99" s="426"/>
      <c r="E99" s="427"/>
      <c r="F99" s="116"/>
      <c r="G99" s="117"/>
      <c r="H99" s="289"/>
      <c r="I99" s="185"/>
      <c r="J99" s="289"/>
      <c r="K99" s="185"/>
      <c r="L99" s="289"/>
      <c r="M99" s="185"/>
      <c r="N99" s="289"/>
      <c r="O99" s="185"/>
      <c r="P99" s="289"/>
      <c r="Q99" s="194"/>
      <c r="R99" s="428"/>
      <c r="V99" s="59"/>
    </row>
    <row r="100" spans="1:22" s="72" customFormat="1" ht="14.45" x14ac:dyDescent="0.3">
      <c r="A100" s="59"/>
      <c r="B100" s="452" t="s">
        <v>135</v>
      </c>
      <c r="C100" s="425" t="s">
        <v>65</v>
      </c>
      <c r="D100" s="426"/>
      <c r="E100" s="427"/>
      <c r="F100" s="116"/>
      <c r="G100" s="117"/>
      <c r="H100" s="289"/>
      <c r="I100" s="185"/>
      <c r="J100" s="289"/>
      <c r="K100" s="185"/>
      <c r="L100" s="289"/>
      <c r="M100" s="185"/>
      <c r="N100" s="289"/>
      <c r="O100" s="185"/>
      <c r="P100" s="289"/>
      <c r="Q100" s="194"/>
      <c r="R100" s="428"/>
      <c r="V100" s="59"/>
    </row>
    <row r="101" spans="1:22" s="72" customFormat="1" ht="14.45" x14ac:dyDescent="0.3">
      <c r="A101" s="59"/>
      <c r="B101" s="452" t="s">
        <v>136</v>
      </c>
      <c r="C101" s="425" t="s">
        <v>65</v>
      </c>
      <c r="D101" s="426"/>
      <c r="E101" s="427"/>
      <c r="F101" s="116"/>
      <c r="G101" s="117"/>
      <c r="H101" s="289"/>
      <c r="I101" s="185"/>
      <c r="J101" s="289"/>
      <c r="K101" s="185"/>
      <c r="L101" s="289"/>
      <c r="M101" s="185"/>
      <c r="N101" s="289"/>
      <c r="O101" s="185"/>
      <c r="P101" s="289"/>
      <c r="Q101" s="194"/>
      <c r="R101" s="428"/>
      <c r="V101" s="59"/>
    </row>
    <row r="102" spans="1:22" s="72" customFormat="1" ht="14.45" x14ac:dyDescent="0.3">
      <c r="A102" s="59"/>
      <c r="B102" s="452" t="s">
        <v>137</v>
      </c>
      <c r="C102" s="425" t="s">
        <v>65</v>
      </c>
      <c r="D102" s="426"/>
      <c r="E102" s="427"/>
      <c r="F102" s="116"/>
      <c r="G102" s="117"/>
      <c r="H102" s="289"/>
      <c r="I102" s="185"/>
      <c r="J102" s="289"/>
      <c r="K102" s="185"/>
      <c r="L102" s="289"/>
      <c r="M102" s="185"/>
      <c r="N102" s="289"/>
      <c r="O102" s="185"/>
      <c r="P102" s="289"/>
      <c r="Q102" s="194"/>
      <c r="R102" s="428"/>
      <c r="V102" s="59"/>
    </row>
    <row r="103" spans="1:22" s="72" customFormat="1" ht="14.45" x14ac:dyDescent="0.3">
      <c r="A103" s="59"/>
      <c r="B103" s="452" t="s">
        <v>138</v>
      </c>
      <c r="C103" s="425" t="s">
        <v>65</v>
      </c>
      <c r="D103" s="426"/>
      <c r="E103" s="427"/>
      <c r="F103" s="116"/>
      <c r="G103" s="117"/>
      <c r="H103" s="289"/>
      <c r="I103" s="185"/>
      <c r="J103" s="289"/>
      <c r="K103" s="185"/>
      <c r="L103" s="289"/>
      <c r="M103" s="185"/>
      <c r="N103" s="289"/>
      <c r="O103" s="185"/>
      <c r="P103" s="289"/>
      <c r="Q103" s="194"/>
      <c r="R103" s="428"/>
      <c r="V103" s="59"/>
    </row>
    <row r="104" spans="1:22" s="72" customFormat="1" ht="14.45" x14ac:dyDescent="0.3">
      <c r="A104" s="59"/>
      <c r="B104" s="452" t="s">
        <v>139</v>
      </c>
      <c r="C104" s="425" t="s">
        <v>65</v>
      </c>
      <c r="D104" s="426"/>
      <c r="E104" s="427"/>
      <c r="F104" s="116"/>
      <c r="G104" s="117"/>
      <c r="H104" s="289"/>
      <c r="I104" s="185"/>
      <c r="J104" s="289"/>
      <c r="K104" s="185"/>
      <c r="L104" s="289"/>
      <c r="M104" s="185"/>
      <c r="N104" s="289"/>
      <c r="O104" s="185"/>
      <c r="P104" s="289"/>
      <c r="Q104" s="194"/>
      <c r="R104" s="428"/>
      <c r="V104" s="59"/>
    </row>
    <row r="105" spans="1:22" s="72" customFormat="1" ht="14.45" x14ac:dyDescent="0.3">
      <c r="A105" s="59"/>
      <c r="B105" s="452" t="s">
        <v>140</v>
      </c>
      <c r="C105" s="425" t="s">
        <v>65</v>
      </c>
      <c r="D105" s="426"/>
      <c r="E105" s="427"/>
      <c r="F105" s="116"/>
      <c r="G105" s="117"/>
      <c r="H105" s="289"/>
      <c r="I105" s="185"/>
      <c r="J105" s="289"/>
      <c r="K105" s="185"/>
      <c r="L105" s="289"/>
      <c r="M105" s="185"/>
      <c r="N105" s="289"/>
      <c r="O105" s="185"/>
      <c r="P105" s="289"/>
      <c r="Q105" s="194"/>
      <c r="R105" s="428"/>
      <c r="V105" s="59"/>
    </row>
    <row r="106" spans="1:22" s="72" customFormat="1" ht="14.45" x14ac:dyDescent="0.3">
      <c r="A106" s="59"/>
      <c r="B106" s="452" t="s">
        <v>141</v>
      </c>
      <c r="C106" s="425" t="s">
        <v>65</v>
      </c>
      <c r="D106" s="426"/>
      <c r="E106" s="427"/>
      <c r="F106" s="116"/>
      <c r="G106" s="117"/>
      <c r="H106" s="289"/>
      <c r="I106" s="185"/>
      <c r="J106" s="289"/>
      <c r="K106" s="185"/>
      <c r="L106" s="289"/>
      <c r="M106" s="185"/>
      <c r="N106" s="289"/>
      <c r="O106" s="185"/>
      <c r="P106" s="289"/>
      <c r="Q106" s="194"/>
      <c r="R106" s="428"/>
      <c r="V106" s="59"/>
    </row>
    <row r="107" spans="1:22" s="72" customFormat="1" ht="14.45" x14ac:dyDescent="0.3">
      <c r="A107" s="59"/>
      <c r="B107" s="452" t="s">
        <v>142</v>
      </c>
      <c r="C107" s="425" t="s">
        <v>65</v>
      </c>
      <c r="D107" s="426"/>
      <c r="E107" s="427"/>
      <c r="F107" s="116"/>
      <c r="G107" s="117"/>
      <c r="H107" s="289"/>
      <c r="I107" s="185"/>
      <c r="J107" s="289"/>
      <c r="K107" s="185"/>
      <c r="L107" s="289"/>
      <c r="M107" s="185"/>
      <c r="N107" s="289"/>
      <c r="O107" s="185"/>
      <c r="P107" s="289"/>
      <c r="Q107" s="194"/>
      <c r="R107" s="428"/>
      <c r="V107" s="59"/>
    </row>
    <row r="108" spans="1:22" s="72" customFormat="1" ht="14.45" x14ac:dyDescent="0.3">
      <c r="A108" s="59"/>
      <c r="B108" s="452" t="s">
        <v>143</v>
      </c>
      <c r="C108" s="425" t="s">
        <v>65</v>
      </c>
      <c r="D108" s="426"/>
      <c r="E108" s="427"/>
      <c r="F108" s="116"/>
      <c r="G108" s="117"/>
      <c r="H108" s="289"/>
      <c r="I108" s="185"/>
      <c r="J108" s="289"/>
      <c r="K108" s="185"/>
      <c r="L108" s="289"/>
      <c r="M108" s="185"/>
      <c r="N108" s="289"/>
      <c r="O108" s="185"/>
      <c r="P108" s="289"/>
      <c r="Q108" s="194"/>
      <c r="R108" s="428"/>
      <c r="V108" s="59"/>
    </row>
    <row r="109" spans="1:22" s="72" customFormat="1" ht="14.45" x14ac:dyDescent="0.3">
      <c r="A109" s="59"/>
      <c r="B109" s="452" t="s">
        <v>144</v>
      </c>
      <c r="C109" s="425" t="s">
        <v>65</v>
      </c>
      <c r="D109" s="426"/>
      <c r="E109" s="427"/>
      <c r="F109" s="116"/>
      <c r="G109" s="117"/>
      <c r="H109" s="289"/>
      <c r="I109" s="185"/>
      <c r="J109" s="289"/>
      <c r="K109" s="185"/>
      <c r="L109" s="289"/>
      <c r="M109" s="185"/>
      <c r="N109" s="289"/>
      <c r="O109" s="185"/>
      <c r="P109" s="289"/>
      <c r="Q109" s="194"/>
      <c r="R109" s="428"/>
      <c r="V109" s="59"/>
    </row>
    <row r="110" spans="1:22" s="72" customFormat="1" ht="14.45" x14ac:dyDescent="0.3">
      <c r="A110" s="59"/>
      <c r="B110" s="452" t="s">
        <v>145</v>
      </c>
      <c r="C110" s="425" t="s">
        <v>65</v>
      </c>
      <c r="D110" s="426"/>
      <c r="E110" s="427"/>
      <c r="F110" s="116"/>
      <c r="G110" s="117"/>
      <c r="H110" s="289"/>
      <c r="I110" s="185"/>
      <c r="J110" s="289"/>
      <c r="K110" s="185"/>
      <c r="L110" s="289"/>
      <c r="M110" s="185"/>
      <c r="N110" s="289"/>
      <c r="O110" s="185"/>
      <c r="P110" s="289"/>
      <c r="Q110" s="194"/>
      <c r="R110" s="428"/>
      <c r="V110" s="59"/>
    </row>
    <row r="111" spans="1:22" s="72" customFormat="1" ht="14.45" x14ac:dyDescent="0.3">
      <c r="A111" s="59"/>
      <c r="B111" s="426" t="s">
        <v>7</v>
      </c>
      <c r="C111" s="59"/>
      <c r="D111" s="59"/>
      <c r="E111" s="211"/>
      <c r="F111" s="212"/>
      <c r="G111" s="213"/>
      <c r="H111" s="231">
        <f>ROUND(SUM(H95:H110),0)</f>
        <v>0</v>
      </c>
      <c r="I111" s="232"/>
      <c r="J111" s="231">
        <f>ROUND(SUM(J95:J110),0)</f>
        <v>0</v>
      </c>
      <c r="K111" s="232"/>
      <c r="L111" s="231">
        <f>ROUND(SUM(L95:L110),0)</f>
        <v>0</v>
      </c>
      <c r="M111" s="232"/>
      <c r="N111" s="231">
        <f>ROUND(SUM(N95:N110),0)</f>
        <v>0</v>
      </c>
      <c r="O111" s="232"/>
      <c r="P111" s="231">
        <f>ROUND(SUM(P95:P110),0)</f>
        <v>0</v>
      </c>
      <c r="Q111" s="233"/>
      <c r="R111" s="234">
        <f>ROUND(SUM(H111:P111),0)</f>
        <v>0</v>
      </c>
    </row>
    <row r="112" spans="1:22" s="72" customFormat="1" ht="12.6" customHeight="1" x14ac:dyDescent="0.3">
      <c r="A112" s="59"/>
      <c r="B112" s="77"/>
      <c r="C112" s="59"/>
      <c r="D112" s="59"/>
      <c r="E112" s="211"/>
      <c r="F112" s="212"/>
      <c r="G112" s="213"/>
      <c r="H112" s="193"/>
      <c r="I112" s="185"/>
      <c r="J112" s="193"/>
      <c r="K112" s="185"/>
      <c r="L112" s="193"/>
      <c r="M112" s="185"/>
      <c r="N112" s="193"/>
      <c r="O112" s="185"/>
      <c r="P112" s="193"/>
      <c r="Q112" s="233"/>
      <c r="R112" s="235"/>
    </row>
    <row r="113" spans="1:19" s="72" customFormat="1" ht="16.149999999999999" thickBot="1" x14ac:dyDescent="0.4">
      <c r="A113" s="236"/>
      <c r="B113" s="137" t="s">
        <v>56</v>
      </c>
      <c r="C113" s="236"/>
      <c r="D113" s="236"/>
      <c r="E113" s="237"/>
      <c r="F113" s="238"/>
      <c r="G113" s="239"/>
      <c r="H113" s="405">
        <f>$H$93</f>
        <v>0</v>
      </c>
      <c r="I113" s="69"/>
      <c r="J113" s="429">
        <f>$J$93</f>
        <v>0</v>
      </c>
      <c r="K113" s="69"/>
      <c r="L113" s="429">
        <f>$L$93</f>
        <v>0</v>
      </c>
      <c r="M113" s="69"/>
      <c r="N113" s="429">
        <f>$N$93</f>
        <v>0</v>
      </c>
      <c r="O113" s="69"/>
      <c r="P113" s="429">
        <f>$P$93</f>
        <v>0</v>
      </c>
      <c r="Q113" s="273"/>
      <c r="R113" s="430">
        <f>ROUND(SUM(H113:P113),0)</f>
        <v>0</v>
      </c>
      <c r="S113" s="59"/>
    </row>
    <row r="114" spans="1:19" ht="14.45" x14ac:dyDescent="0.3">
      <c r="A114" s="431"/>
      <c r="B114" s="129"/>
      <c r="C114" s="129"/>
      <c r="D114" s="129"/>
      <c r="E114" s="28"/>
      <c r="F114" s="435"/>
      <c r="G114" s="28"/>
      <c r="H114" s="417"/>
      <c r="I114" s="442"/>
      <c r="J114" s="417"/>
      <c r="K114" s="442"/>
      <c r="L114" s="417"/>
      <c r="M114" s="442"/>
      <c r="N114" s="417"/>
      <c r="O114" s="442"/>
      <c r="P114" s="417"/>
      <c r="Q114" s="393"/>
      <c r="R114" s="418"/>
    </row>
    <row r="115" spans="1:19" s="21" customFormat="1" ht="14.45" x14ac:dyDescent="0.3">
      <c r="A115" s="167"/>
      <c r="B115" s="167"/>
      <c r="E115" s="22"/>
      <c r="F115" s="212"/>
      <c r="G115" s="22"/>
      <c r="H115" s="275"/>
      <c r="I115" s="84"/>
      <c r="J115" s="275"/>
      <c r="K115" s="84"/>
      <c r="L115" s="275"/>
      <c r="M115" s="84"/>
      <c r="N115" s="275"/>
      <c r="O115" s="84"/>
      <c r="P115" s="275"/>
      <c r="Q115" s="275"/>
      <c r="R115" s="276"/>
    </row>
  </sheetData>
  <sheetProtection password="92F0" sheet="1" objects="1" scenarios="1" formatCells="0" selectLockedCells="1"/>
  <mergeCells count="56">
    <mergeCell ref="A1:R1"/>
    <mergeCell ref="A2:R2"/>
    <mergeCell ref="B3:G3"/>
    <mergeCell ref="C67:E67"/>
    <mergeCell ref="B21:E21"/>
    <mergeCell ref="C38:E38"/>
    <mergeCell ref="C27:E27"/>
    <mergeCell ref="C39:E39"/>
    <mergeCell ref="C40:E40"/>
    <mergeCell ref="B51:E51"/>
    <mergeCell ref="C47:E47"/>
    <mergeCell ref="C41:E41"/>
    <mergeCell ref="B28:E28"/>
    <mergeCell ref="B35:E35"/>
    <mergeCell ref="B42:E42"/>
    <mergeCell ref="C56:E56"/>
    <mergeCell ref="C57:E57"/>
    <mergeCell ref="C59:E59"/>
    <mergeCell ref="C60:E60"/>
    <mergeCell ref="C64:E64"/>
    <mergeCell ref="C66:E66"/>
    <mergeCell ref="C62:E62"/>
    <mergeCell ref="C63:E63"/>
    <mergeCell ref="B58:E58"/>
    <mergeCell ref="C61:E61"/>
    <mergeCell ref="B65:E65"/>
    <mergeCell ref="C69:E69"/>
    <mergeCell ref="C70:E70"/>
    <mergeCell ref="B14:E14"/>
    <mergeCell ref="C29:E29"/>
    <mergeCell ref="C53:E53"/>
    <mergeCell ref="C30:E30"/>
    <mergeCell ref="C31:E31"/>
    <mergeCell ref="C32:E32"/>
    <mergeCell ref="C33:E33"/>
    <mergeCell ref="C34:E34"/>
    <mergeCell ref="C45:E45"/>
    <mergeCell ref="C46:E46"/>
    <mergeCell ref="C43:E43"/>
    <mergeCell ref="C44:E44"/>
    <mergeCell ref="C68:E68"/>
    <mergeCell ref="C23:E23"/>
    <mergeCell ref="B6:E6"/>
    <mergeCell ref="C54:E54"/>
    <mergeCell ref="C55:E55"/>
    <mergeCell ref="B10:E10"/>
    <mergeCell ref="C52:E52"/>
    <mergeCell ref="C15:E15"/>
    <mergeCell ref="C16:E16"/>
    <mergeCell ref="C17:E17"/>
    <mergeCell ref="C22:E22"/>
    <mergeCell ref="C24:E24"/>
    <mergeCell ref="C36:E36"/>
    <mergeCell ref="C37:E37"/>
    <mergeCell ref="C25:E25"/>
    <mergeCell ref="C26:E26"/>
  </mergeCells>
  <phoneticPr fontId="47" type="noConversion"/>
  <pageMargins left="0.17" right="0.17" top="0.17" bottom="0.39" header="0.3" footer="0.16"/>
  <pageSetup scale="72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view="pageLayout" topLeftCell="A7" zoomScaleNormal="100" workbookViewId="0">
      <selection activeCell="B6" sqref="B6"/>
    </sheetView>
  </sheetViews>
  <sheetFormatPr defaultColWidth="9.140625" defaultRowHeight="15" x14ac:dyDescent="0.25"/>
  <cols>
    <col min="1" max="1" width="11.5703125" style="4" customWidth="1"/>
    <col min="2" max="2" width="28.5703125" style="4" customWidth="1"/>
    <col min="3" max="3" width="11.85546875" style="4" customWidth="1"/>
    <col min="4" max="4" width="15" style="4" customWidth="1"/>
    <col min="5" max="5" width="6.42578125" style="4" customWidth="1"/>
    <col min="6" max="6" width="2.5703125" style="4" customWidth="1"/>
    <col min="7" max="16384" width="9.140625" style="4"/>
  </cols>
  <sheetData>
    <row r="1" spans="1:13" ht="23.45" x14ac:dyDescent="0.45">
      <c r="A1" s="532" t="s">
        <v>81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</row>
    <row r="2" spans="1:13" ht="23.45" x14ac:dyDescent="0.45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3" ht="16.5" customHeight="1" thickBot="1" x14ac:dyDescent="0.5">
      <c r="A3" s="2" t="s">
        <v>82</v>
      </c>
      <c r="B3" s="469" t="str">
        <f>'Detailed Budget'!$C$4</f>
        <v>Dr. John Doe</v>
      </c>
      <c r="C3" s="453"/>
      <c r="D3" s="453"/>
      <c r="E3" s="453"/>
      <c r="F3" s="453"/>
      <c r="G3" s="454" t="s">
        <v>83</v>
      </c>
      <c r="H3" s="453"/>
      <c r="I3" s="453"/>
      <c r="J3" s="453"/>
      <c r="K3" s="453"/>
      <c r="L3" s="453"/>
      <c r="M3" s="453"/>
    </row>
    <row r="4" spans="1:13" ht="13.5" customHeight="1" thickBot="1" x14ac:dyDescent="0.5">
      <c r="A4" s="2" t="s">
        <v>84</v>
      </c>
      <c r="B4" s="470"/>
      <c r="C4" s="453"/>
      <c r="D4" s="453"/>
      <c r="E4" s="453"/>
      <c r="F4" s="453"/>
      <c r="G4" s="530"/>
      <c r="H4" s="530"/>
      <c r="I4" s="530"/>
      <c r="J4" s="530"/>
      <c r="K4" s="530"/>
      <c r="L4" s="530"/>
      <c r="M4" s="530"/>
    </row>
    <row r="5" spans="1:13" thickBot="1" x14ac:dyDescent="0.35">
      <c r="A5" s="2" t="s">
        <v>85</v>
      </c>
      <c r="B5" s="470"/>
      <c r="G5" s="529"/>
      <c r="H5" s="529"/>
      <c r="I5" s="529"/>
      <c r="J5" s="529"/>
      <c r="K5" s="529"/>
      <c r="L5" s="529"/>
      <c r="M5" s="529"/>
    </row>
    <row r="6" spans="1:13" thickBot="1" x14ac:dyDescent="0.35">
      <c r="A6" s="2" t="s">
        <v>149</v>
      </c>
      <c r="B6" s="3">
        <v>1</v>
      </c>
      <c r="G6" s="529"/>
      <c r="H6" s="529"/>
      <c r="I6" s="529"/>
      <c r="J6" s="529"/>
      <c r="K6" s="529"/>
      <c r="L6" s="529"/>
      <c r="M6" s="529"/>
    </row>
    <row r="7" spans="1:13" thickBot="1" x14ac:dyDescent="0.35">
      <c r="G7" s="529"/>
      <c r="H7" s="529"/>
      <c r="I7" s="529"/>
      <c r="J7" s="529"/>
      <c r="K7" s="529"/>
      <c r="L7" s="529"/>
      <c r="M7" s="529"/>
    </row>
    <row r="8" spans="1:13" ht="14.45" x14ac:dyDescent="0.3">
      <c r="G8" s="21"/>
      <c r="H8" s="21"/>
      <c r="I8" s="21"/>
      <c r="J8" s="21"/>
      <c r="K8" s="21"/>
      <c r="L8" s="21"/>
      <c r="M8" s="21"/>
    </row>
    <row r="9" spans="1:13" thickBot="1" x14ac:dyDescent="0.35">
      <c r="F9" s="456"/>
      <c r="H9" s="21"/>
      <c r="I9" s="21"/>
      <c r="J9" s="21"/>
      <c r="K9" s="21"/>
      <c r="L9" s="21"/>
    </row>
    <row r="10" spans="1:13" thickBot="1" x14ac:dyDescent="0.35">
      <c r="B10" s="457" t="s">
        <v>1</v>
      </c>
      <c r="C10" s="454">
        <v>61001</v>
      </c>
      <c r="D10" s="458">
        <f>ROUND('Detailed Budget'!H17+'Detailed Budget'!H23+'Detailed Budget'!H29+'Detailed Budget'!H35+'Add''l Personnel'!H13+'Add''l Personnel'!H19+'Add''l Personnel'!H25+'Add''l Personnel'!H31,0)</f>
        <v>0</v>
      </c>
      <c r="E10" s="21"/>
    </row>
    <row r="11" spans="1:13" thickBot="1" x14ac:dyDescent="0.35">
      <c r="B11" s="457" t="s">
        <v>2</v>
      </c>
      <c r="C11" s="454">
        <v>61002</v>
      </c>
      <c r="D11" s="458">
        <f>'Detailed Budget'!$H$41</f>
        <v>0</v>
      </c>
      <c r="E11" s="21"/>
    </row>
    <row r="12" spans="1:13" thickBot="1" x14ac:dyDescent="0.35">
      <c r="B12" s="457" t="s">
        <v>0</v>
      </c>
      <c r="C12" s="454">
        <v>61003</v>
      </c>
      <c r="D12" s="459">
        <f>ROUND('Detailed Budget'!H51+'Detailed Budget'!H57+'Add''l Personnel'!H111+'Add''l Personnel'!H117+'Add''l Personnel'!H123,0)</f>
        <v>0</v>
      </c>
      <c r="E12" s="21"/>
    </row>
    <row r="13" spans="1:13" thickBot="1" x14ac:dyDescent="0.35">
      <c r="B13" s="457" t="s">
        <v>86</v>
      </c>
      <c r="C13" s="454">
        <v>61004</v>
      </c>
      <c r="D13" s="458">
        <f>ROUND('Detailed Budget'!H63+'Add''l Personnel'!H256,0)</f>
        <v>0</v>
      </c>
      <c r="E13" s="21"/>
      <c r="G13" s="21"/>
      <c r="H13" s="21"/>
      <c r="I13" s="21"/>
      <c r="J13" s="21"/>
      <c r="K13" s="21"/>
      <c r="L13" s="21"/>
      <c r="M13" s="21"/>
    </row>
    <row r="14" spans="1:13" thickBot="1" x14ac:dyDescent="0.35">
      <c r="B14" s="457" t="s">
        <v>87</v>
      </c>
      <c r="C14" s="454">
        <v>61005</v>
      </c>
      <c r="D14" s="458">
        <f>'Detailed Budget'!$H$71</f>
        <v>0</v>
      </c>
      <c r="E14" s="21"/>
    </row>
    <row r="15" spans="1:13" thickBot="1" x14ac:dyDescent="0.35">
      <c r="B15" s="457" t="s">
        <v>88</v>
      </c>
      <c r="C15" s="454">
        <v>61006</v>
      </c>
      <c r="D15" s="460">
        <f>ROUND('Detailed Budget'!H123-'Detailed Budget'!H107,0)</f>
        <v>0</v>
      </c>
      <c r="E15" s="21"/>
      <c r="G15" s="4" t="s">
        <v>104</v>
      </c>
      <c r="H15" s="461"/>
      <c r="I15" s="461"/>
      <c r="J15" s="461"/>
      <c r="K15" s="461"/>
      <c r="L15" s="461"/>
    </row>
    <row r="16" spans="1:13" thickBot="1" x14ac:dyDescent="0.35">
      <c r="B16" s="462" t="s">
        <v>89</v>
      </c>
      <c r="C16" s="463" t="s">
        <v>90</v>
      </c>
      <c r="D16" s="460">
        <f>ROUND('Detailed Budget'!H116+'Detailed Budget'!H117+'Detailed Budget'!H118+'Detailed Budget'!H110,0)</f>
        <v>0</v>
      </c>
      <c r="E16" s="21"/>
      <c r="G16" s="530"/>
      <c r="H16" s="530"/>
      <c r="I16" s="530"/>
      <c r="J16" s="530"/>
      <c r="K16" s="530"/>
      <c r="L16" s="530"/>
      <c r="M16" s="530"/>
    </row>
    <row r="17" spans="2:13" thickBot="1" x14ac:dyDescent="0.35">
      <c r="B17" s="457" t="s">
        <v>91</v>
      </c>
      <c r="C17" s="454">
        <v>61007</v>
      </c>
      <c r="D17" s="458">
        <f>'Detailed Budget'!$H$83</f>
        <v>0</v>
      </c>
      <c r="E17" s="21"/>
      <c r="G17" s="529"/>
      <c r="H17" s="529"/>
      <c r="I17" s="529"/>
      <c r="J17" s="529"/>
      <c r="K17" s="529"/>
      <c r="L17" s="529"/>
      <c r="M17" s="529"/>
    </row>
    <row r="18" spans="2:13" thickBot="1" x14ac:dyDescent="0.35">
      <c r="B18" s="457" t="s">
        <v>92</v>
      </c>
      <c r="C18" s="454">
        <v>61009</v>
      </c>
      <c r="D18" s="464">
        <f>'Detailed Budget'!$H$79</f>
        <v>0</v>
      </c>
      <c r="E18" s="21"/>
      <c r="G18" s="470"/>
      <c r="H18" s="455"/>
      <c r="I18" s="455"/>
      <c r="J18" s="455"/>
      <c r="K18" s="455"/>
      <c r="L18" s="455"/>
      <c r="M18" s="455"/>
    </row>
    <row r="19" spans="2:13" thickBot="1" x14ac:dyDescent="0.35">
      <c r="B19" s="457" t="s">
        <v>93</v>
      </c>
      <c r="C19" s="454">
        <v>61012</v>
      </c>
      <c r="D19" s="464">
        <f>'Detailed Budget'!$H$107</f>
        <v>0</v>
      </c>
      <c r="E19" s="21"/>
      <c r="G19" s="529"/>
      <c r="H19" s="529"/>
      <c r="I19" s="529"/>
      <c r="J19" s="529"/>
      <c r="K19" s="529"/>
      <c r="L19" s="529"/>
      <c r="M19" s="529"/>
    </row>
    <row r="20" spans="2:13" thickBot="1" x14ac:dyDescent="0.35">
      <c r="B20" s="457" t="s">
        <v>94</v>
      </c>
      <c r="C20" s="454">
        <v>61014</v>
      </c>
      <c r="D20" s="458">
        <f>'Detailed Budget'!$H$130</f>
        <v>0</v>
      </c>
      <c r="E20" s="21"/>
      <c r="G20" s="531"/>
      <c r="H20" s="531"/>
      <c r="I20" s="531"/>
      <c r="J20" s="531"/>
      <c r="K20" s="531"/>
      <c r="L20" s="531"/>
      <c r="M20" s="531"/>
    </row>
    <row r="21" spans="2:13" thickBot="1" x14ac:dyDescent="0.35">
      <c r="B21" s="465" t="s">
        <v>95</v>
      </c>
      <c r="C21" s="466" t="s">
        <v>96</v>
      </c>
      <c r="D21" s="467">
        <f>D20-D22</f>
        <v>0</v>
      </c>
      <c r="E21" s="21"/>
      <c r="G21" s="529"/>
      <c r="H21" s="529"/>
      <c r="I21" s="529"/>
      <c r="J21" s="529"/>
      <c r="K21" s="529"/>
      <c r="L21" s="529"/>
      <c r="M21" s="529"/>
    </row>
    <row r="22" spans="2:13" thickBot="1" x14ac:dyDescent="0.35">
      <c r="B22" s="462" t="s">
        <v>97</v>
      </c>
      <c r="C22" s="463" t="s">
        <v>98</v>
      </c>
      <c r="D22" s="464">
        <f>'Detailed Budget'!$H$137</f>
        <v>0</v>
      </c>
      <c r="E22" s="21"/>
      <c r="G22" s="529"/>
      <c r="H22" s="529"/>
      <c r="I22" s="529"/>
      <c r="J22" s="529"/>
      <c r="K22" s="529"/>
      <c r="L22" s="529"/>
      <c r="M22" s="529"/>
    </row>
    <row r="23" spans="2:13" thickBot="1" x14ac:dyDescent="0.35">
      <c r="B23" s="457"/>
      <c r="C23" s="106" t="s">
        <v>99</v>
      </c>
      <c r="D23" s="458">
        <f>D10+D11+D12+D13+D14+D15+D17+D18+D19+D20</f>
        <v>0</v>
      </c>
      <c r="E23" s="21"/>
      <c r="G23" s="529"/>
      <c r="H23" s="529"/>
      <c r="I23" s="529"/>
      <c r="J23" s="529"/>
      <c r="K23" s="529"/>
      <c r="L23" s="529"/>
      <c r="M23" s="529"/>
    </row>
    <row r="24" spans="2:13" thickBot="1" x14ac:dyDescent="0.35">
      <c r="B24" s="457" t="s">
        <v>100</v>
      </c>
      <c r="C24" s="106" t="s">
        <v>101</v>
      </c>
      <c r="D24" s="458">
        <f>D23-D16-D18-D19-D22</f>
        <v>0</v>
      </c>
      <c r="E24" s="21"/>
    </row>
    <row r="25" spans="2:13" thickBot="1" x14ac:dyDescent="0.35">
      <c r="B25" s="457" t="s">
        <v>102</v>
      </c>
      <c r="C25" s="454">
        <v>61015</v>
      </c>
      <c r="D25" s="467">
        <f>ROUND(D24*E25,0)</f>
        <v>0</v>
      </c>
      <c r="E25" s="468">
        <f>'Detailed Budget'!$P$8</f>
        <v>0.54</v>
      </c>
    </row>
    <row r="26" spans="2:13" thickBot="1" x14ac:dyDescent="0.35">
      <c r="B26" s="457"/>
      <c r="C26" s="106" t="s">
        <v>103</v>
      </c>
      <c r="D26" s="458">
        <f>D23+D25</f>
        <v>0</v>
      </c>
      <c r="E26" s="21"/>
      <c r="H26" s="21"/>
      <c r="I26" s="21"/>
      <c r="J26" s="21"/>
      <c r="K26" s="21"/>
      <c r="L26" s="21"/>
      <c r="M26" s="21"/>
    </row>
    <row r="27" spans="2:13" ht="14.45" x14ac:dyDescent="0.3">
      <c r="F27" s="21"/>
      <c r="G27" s="21"/>
      <c r="H27" s="21"/>
      <c r="I27" s="21"/>
      <c r="J27" s="21"/>
      <c r="K27" s="21"/>
      <c r="L27" s="21"/>
      <c r="M27" s="21"/>
    </row>
    <row r="28" spans="2:13" ht="14.45" x14ac:dyDescent="0.3">
      <c r="F28" s="21"/>
      <c r="G28" s="21"/>
      <c r="H28" s="21"/>
      <c r="I28" s="21"/>
      <c r="J28" s="21"/>
      <c r="K28" s="21"/>
      <c r="L28" s="21"/>
      <c r="M28" s="21"/>
    </row>
    <row r="29" spans="2:13" ht="14.45" x14ac:dyDescent="0.3">
      <c r="F29" s="21"/>
      <c r="G29" s="21"/>
      <c r="H29" s="21"/>
      <c r="I29" s="21"/>
      <c r="J29" s="21"/>
      <c r="K29" s="21"/>
      <c r="L29" s="21"/>
      <c r="M29" s="21"/>
    </row>
    <row r="30" spans="2:13" ht="14.45" x14ac:dyDescent="0.3">
      <c r="F30" s="21"/>
      <c r="G30" s="21"/>
      <c r="H30" s="21"/>
      <c r="I30" s="21"/>
      <c r="J30" s="21"/>
      <c r="K30" s="21"/>
      <c r="L30" s="21"/>
      <c r="M30" s="21"/>
    </row>
    <row r="31" spans="2:13" ht="14.45" x14ac:dyDescent="0.3">
      <c r="F31" s="21"/>
      <c r="G31" s="21"/>
      <c r="H31" s="21"/>
      <c r="I31" s="21"/>
      <c r="J31" s="21"/>
      <c r="K31" s="21"/>
      <c r="L31" s="21"/>
      <c r="M31" s="21"/>
    </row>
    <row r="32" spans="2:13" ht="14.45" x14ac:dyDescent="0.3">
      <c r="G32" s="21"/>
      <c r="H32" s="21"/>
      <c r="I32" s="21"/>
      <c r="J32" s="21"/>
      <c r="K32" s="21"/>
      <c r="L32" s="21"/>
      <c r="M32" s="21"/>
    </row>
    <row r="33" spans="7:13" ht="14.45" x14ac:dyDescent="0.3">
      <c r="G33" s="21"/>
      <c r="H33" s="21"/>
      <c r="I33" s="21"/>
      <c r="J33" s="21"/>
      <c r="K33" s="21"/>
      <c r="L33" s="21"/>
      <c r="M33" s="21"/>
    </row>
  </sheetData>
  <sheetProtection password="92F0" sheet="1" objects="1" scenarios="1" formatCells="0" selectLockedCells="1"/>
  <mergeCells count="12">
    <mergeCell ref="A1:M1"/>
    <mergeCell ref="G4:M4"/>
    <mergeCell ref="G5:M5"/>
    <mergeCell ref="G6:M6"/>
    <mergeCell ref="G7:M7"/>
    <mergeCell ref="G22:M22"/>
    <mergeCell ref="G23:M23"/>
    <mergeCell ref="G16:M16"/>
    <mergeCell ref="G17:M17"/>
    <mergeCell ref="G19:M19"/>
    <mergeCell ref="G20:M20"/>
    <mergeCell ref="G21:M21"/>
  </mergeCells>
  <phoneticPr fontId="47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 D22 D11 D17:D20 D13:D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view="pageLayout" zoomScaleNormal="100" workbookViewId="0">
      <selection activeCell="G7" sqref="G7"/>
    </sheetView>
  </sheetViews>
  <sheetFormatPr defaultColWidth="9.140625" defaultRowHeight="15" x14ac:dyDescent="0.25"/>
  <cols>
    <col min="1" max="1" width="11.5703125" style="4" customWidth="1"/>
    <col min="2" max="2" width="28.5703125" style="4" customWidth="1"/>
    <col min="3" max="3" width="11.85546875" style="4" customWidth="1"/>
    <col min="4" max="4" width="15" style="4" customWidth="1"/>
    <col min="5" max="5" width="6.42578125" style="4" customWidth="1"/>
    <col min="6" max="6" width="2.5703125" style="4" customWidth="1"/>
    <col min="7" max="16384" width="9.140625" style="4"/>
  </cols>
  <sheetData>
    <row r="1" spans="1:13" ht="23.45" x14ac:dyDescent="0.45">
      <c r="A1" s="532" t="s">
        <v>81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</row>
    <row r="2" spans="1:13" ht="23.45" x14ac:dyDescent="0.45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3" ht="16.5" customHeight="1" thickBot="1" x14ac:dyDescent="0.5">
      <c r="A3" s="2" t="s">
        <v>82</v>
      </c>
      <c r="B3" s="474" t="str">
        <f>'Detailed Budget'!$C$4</f>
        <v>Dr. John Doe</v>
      </c>
      <c r="C3" s="453"/>
      <c r="D3" s="453"/>
      <c r="E3" s="453"/>
      <c r="F3" s="453"/>
      <c r="G3" s="454" t="s">
        <v>83</v>
      </c>
      <c r="H3" s="453"/>
      <c r="I3" s="453"/>
      <c r="J3" s="453"/>
      <c r="K3" s="453"/>
      <c r="L3" s="453"/>
      <c r="M3" s="453"/>
    </row>
    <row r="4" spans="1:13" ht="13.5" customHeight="1" thickBot="1" x14ac:dyDescent="0.5">
      <c r="A4" s="2" t="s">
        <v>84</v>
      </c>
      <c r="B4" s="470"/>
      <c r="C4" s="453"/>
      <c r="D4" s="453"/>
      <c r="E4" s="453"/>
      <c r="F4" s="453"/>
      <c r="G4" s="530"/>
      <c r="H4" s="530"/>
      <c r="I4" s="530"/>
      <c r="J4" s="530"/>
      <c r="K4" s="530"/>
      <c r="L4" s="530"/>
      <c r="M4" s="530"/>
    </row>
    <row r="5" spans="1:13" thickBot="1" x14ac:dyDescent="0.35">
      <c r="A5" s="2" t="s">
        <v>85</v>
      </c>
      <c r="B5" s="470"/>
      <c r="G5" s="529"/>
      <c r="H5" s="529"/>
      <c r="I5" s="529"/>
      <c r="J5" s="529"/>
      <c r="K5" s="529"/>
      <c r="L5" s="529"/>
      <c r="M5" s="529"/>
    </row>
    <row r="6" spans="1:13" thickBot="1" x14ac:dyDescent="0.35">
      <c r="A6" s="2" t="s">
        <v>149</v>
      </c>
      <c r="B6" s="3">
        <v>2</v>
      </c>
      <c r="G6" s="529"/>
      <c r="H6" s="529"/>
      <c r="I6" s="529"/>
      <c r="J6" s="529"/>
      <c r="K6" s="529"/>
      <c r="L6" s="529"/>
      <c r="M6" s="529"/>
    </row>
    <row r="7" spans="1:13" thickBot="1" x14ac:dyDescent="0.35">
      <c r="G7" s="470"/>
      <c r="H7" s="455"/>
      <c r="I7" s="455"/>
      <c r="J7" s="455"/>
      <c r="K7" s="455"/>
      <c r="L7" s="455"/>
      <c r="M7" s="455"/>
    </row>
    <row r="8" spans="1:13" ht="14.45" x14ac:dyDescent="0.3">
      <c r="G8" s="21"/>
      <c r="H8" s="21"/>
      <c r="I8" s="21"/>
      <c r="J8" s="21"/>
      <c r="K8" s="21"/>
      <c r="L8" s="21"/>
      <c r="M8" s="21"/>
    </row>
    <row r="9" spans="1:13" thickBot="1" x14ac:dyDescent="0.35">
      <c r="F9" s="456"/>
      <c r="H9" s="21"/>
      <c r="I9" s="21"/>
      <c r="J9" s="21"/>
      <c r="K9" s="21"/>
      <c r="L9" s="21"/>
    </row>
    <row r="10" spans="1:13" thickBot="1" x14ac:dyDescent="0.35">
      <c r="B10" s="457" t="s">
        <v>1</v>
      </c>
      <c r="C10" s="454">
        <v>61001</v>
      </c>
      <c r="D10" s="458">
        <f>ROUND('Detailed Budget'!J17+'Detailed Budget'!J23+'Detailed Budget'!J29+'Detailed Budget'!J35+'Add''l Personnel'!J13+'Add''l Personnel'!J19+'Add''l Personnel'!J25+'Add''l Personnel'!J31,0)</f>
        <v>0</v>
      </c>
      <c r="E10" s="21"/>
    </row>
    <row r="11" spans="1:13" thickBot="1" x14ac:dyDescent="0.35">
      <c r="B11" s="457" t="s">
        <v>2</v>
      </c>
      <c r="C11" s="454">
        <v>61002</v>
      </c>
      <c r="D11" s="458">
        <f>'Detailed Budget'!$J$41</f>
        <v>0</v>
      </c>
      <c r="E11" s="21"/>
    </row>
    <row r="12" spans="1:13" thickBot="1" x14ac:dyDescent="0.35">
      <c r="B12" s="457" t="s">
        <v>0</v>
      </c>
      <c r="C12" s="454">
        <v>61003</v>
      </c>
      <c r="D12" s="459">
        <f>ROUND('Detailed Budget'!J51+'Detailed Budget'!J57+'Add''l Personnel'!J111+'Add''l Personnel'!J117+'Add''l Personnel'!J123,0)</f>
        <v>0</v>
      </c>
      <c r="E12" s="21"/>
    </row>
    <row r="13" spans="1:13" thickBot="1" x14ac:dyDescent="0.35">
      <c r="B13" s="457" t="s">
        <v>86</v>
      </c>
      <c r="C13" s="454">
        <v>61004</v>
      </c>
      <c r="D13" s="458">
        <f>ROUND('Detailed Budget'!J63+'Add''l Personnel'!J256,0)</f>
        <v>0</v>
      </c>
      <c r="E13" s="21"/>
      <c r="G13" s="21"/>
      <c r="H13" s="21"/>
      <c r="I13" s="21"/>
      <c r="J13" s="21"/>
      <c r="K13" s="21"/>
      <c r="L13" s="21"/>
      <c r="M13" s="21"/>
    </row>
    <row r="14" spans="1:13" thickBot="1" x14ac:dyDescent="0.35">
      <c r="B14" s="457" t="s">
        <v>87</v>
      </c>
      <c r="C14" s="454">
        <v>61005</v>
      </c>
      <c r="D14" s="458">
        <f>'Detailed Budget'!$J$71</f>
        <v>0</v>
      </c>
      <c r="E14" s="21"/>
    </row>
    <row r="15" spans="1:13" thickBot="1" x14ac:dyDescent="0.35">
      <c r="B15" s="457" t="s">
        <v>88</v>
      </c>
      <c r="C15" s="454">
        <v>61006</v>
      </c>
      <c r="D15" s="460">
        <f>ROUND('Detailed Budget'!J87+'Detailed Budget'!J95+'Detailed Budget'!J98+'Detailed Budget'!J104+'Detailed Budget'!J110+'Detailed Budget'!J119,0)</f>
        <v>0</v>
      </c>
      <c r="E15" s="21"/>
      <c r="G15" s="4" t="s">
        <v>104</v>
      </c>
      <c r="H15" s="461"/>
      <c r="I15" s="461"/>
      <c r="J15" s="461"/>
      <c r="K15" s="461"/>
      <c r="L15" s="461"/>
    </row>
    <row r="16" spans="1:13" thickBot="1" x14ac:dyDescent="0.35">
      <c r="B16" s="462" t="s">
        <v>89</v>
      </c>
      <c r="C16" s="463" t="s">
        <v>90</v>
      </c>
      <c r="D16" s="471">
        <f>ROUND('Detailed Budget'!J121-'Detailed Budget'!J107,0)</f>
        <v>0</v>
      </c>
      <c r="E16" s="21"/>
      <c r="G16" s="530"/>
      <c r="H16" s="530"/>
      <c r="I16" s="530"/>
      <c r="J16" s="530"/>
      <c r="K16" s="530"/>
      <c r="L16" s="530"/>
      <c r="M16" s="530"/>
    </row>
    <row r="17" spans="2:13" thickBot="1" x14ac:dyDescent="0.35">
      <c r="B17" s="457" t="s">
        <v>91</v>
      </c>
      <c r="C17" s="454">
        <v>61007</v>
      </c>
      <c r="D17" s="458">
        <f>'Detailed Budget'!$J$83</f>
        <v>0</v>
      </c>
      <c r="E17" s="21"/>
      <c r="G17" s="529"/>
      <c r="H17" s="529"/>
      <c r="I17" s="529"/>
      <c r="J17" s="529"/>
      <c r="K17" s="529"/>
      <c r="L17" s="529"/>
      <c r="M17" s="529"/>
    </row>
    <row r="18" spans="2:13" thickBot="1" x14ac:dyDescent="0.35">
      <c r="B18" s="457" t="s">
        <v>92</v>
      </c>
      <c r="C18" s="454">
        <v>61009</v>
      </c>
      <c r="D18" s="464">
        <f>'Detailed Budget'!$J$79</f>
        <v>0</v>
      </c>
      <c r="E18" s="21"/>
      <c r="G18" s="529"/>
      <c r="H18" s="529"/>
      <c r="I18" s="529"/>
      <c r="J18" s="529"/>
      <c r="K18" s="529"/>
      <c r="L18" s="529"/>
      <c r="M18" s="529"/>
    </row>
    <row r="19" spans="2:13" thickBot="1" x14ac:dyDescent="0.35">
      <c r="B19" s="457" t="s">
        <v>93</v>
      </c>
      <c r="C19" s="454">
        <v>61012</v>
      </c>
      <c r="D19" s="464">
        <f>'Detailed Budget'!$J$107</f>
        <v>0</v>
      </c>
      <c r="E19" s="21"/>
      <c r="G19" s="529"/>
      <c r="H19" s="529"/>
      <c r="I19" s="529"/>
      <c r="J19" s="529"/>
      <c r="K19" s="529"/>
      <c r="L19" s="529"/>
      <c r="M19" s="529"/>
    </row>
    <row r="20" spans="2:13" thickBot="1" x14ac:dyDescent="0.35">
      <c r="B20" s="457" t="s">
        <v>94</v>
      </c>
      <c r="C20" s="454">
        <v>61014</v>
      </c>
      <c r="D20" s="458">
        <f>'Detailed Budget'!$J$130</f>
        <v>0</v>
      </c>
      <c r="E20" s="21"/>
      <c r="G20" s="531"/>
      <c r="H20" s="531"/>
      <c r="I20" s="531"/>
      <c r="J20" s="531"/>
      <c r="K20" s="531"/>
      <c r="L20" s="531"/>
      <c r="M20" s="531"/>
    </row>
    <row r="21" spans="2:13" thickBot="1" x14ac:dyDescent="0.35">
      <c r="B21" s="472" t="s">
        <v>95</v>
      </c>
      <c r="C21" s="473" t="s">
        <v>96</v>
      </c>
      <c r="D21" s="458">
        <f>D20-D22</f>
        <v>0</v>
      </c>
      <c r="E21" s="21"/>
      <c r="G21" s="529"/>
      <c r="H21" s="529"/>
      <c r="I21" s="529"/>
      <c r="J21" s="529"/>
      <c r="K21" s="529"/>
      <c r="L21" s="529"/>
      <c r="M21" s="529"/>
    </row>
    <row r="22" spans="2:13" thickBot="1" x14ac:dyDescent="0.35">
      <c r="B22" s="462" t="s">
        <v>97</v>
      </c>
      <c r="C22" s="463" t="s">
        <v>98</v>
      </c>
      <c r="D22" s="464">
        <f>'Detailed Budget'!$J$137</f>
        <v>0</v>
      </c>
      <c r="E22" s="21"/>
      <c r="G22" s="529"/>
      <c r="H22" s="529"/>
      <c r="I22" s="529"/>
      <c r="J22" s="529"/>
      <c r="K22" s="529"/>
      <c r="L22" s="529"/>
      <c r="M22" s="529"/>
    </row>
    <row r="23" spans="2:13" thickBot="1" x14ac:dyDescent="0.35">
      <c r="B23" s="457"/>
      <c r="C23" s="106" t="s">
        <v>99</v>
      </c>
      <c r="D23" s="458">
        <f>D10+D11+D12+D13+D14+D15+D17+D18+D19+D20</f>
        <v>0</v>
      </c>
      <c r="E23" s="21"/>
      <c r="G23" s="529"/>
      <c r="H23" s="529"/>
      <c r="I23" s="529"/>
      <c r="J23" s="529"/>
      <c r="K23" s="529"/>
      <c r="L23" s="529"/>
      <c r="M23" s="529"/>
    </row>
    <row r="24" spans="2:13" thickBot="1" x14ac:dyDescent="0.35">
      <c r="B24" s="457" t="s">
        <v>100</v>
      </c>
      <c r="C24" s="106" t="s">
        <v>101</v>
      </c>
      <c r="D24" s="458">
        <f>D23-D16-D18-D19-D22</f>
        <v>0</v>
      </c>
      <c r="E24" s="21"/>
    </row>
    <row r="25" spans="2:13" thickBot="1" x14ac:dyDescent="0.35">
      <c r="B25" s="457" t="s">
        <v>102</v>
      </c>
      <c r="C25" s="454">
        <v>61015</v>
      </c>
      <c r="D25" s="467">
        <f>ROUND(D24*E25,0)</f>
        <v>0</v>
      </c>
      <c r="E25" s="468">
        <f>'Detailed Budget'!$P$8</f>
        <v>0.54</v>
      </c>
    </row>
    <row r="26" spans="2:13" thickBot="1" x14ac:dyDescent="0.35">
      <c r="B26" s="457"/>
      <c r="C26" s="106" t="s">
        <v>103</v>
      </c>
      <c r="D26" s="458">
        <f>D23+D25</f>
        <v>0</v>
      </c>
      <c r="E26" s="21"/>
      <c r="G26" s="21"/>
      <c r="H26" s="21"/>
      <c r="I26" s="21"/>
      <c r="J26" s="21"/>
      <c r="K26" s="21"/>
      <c r="L26" s="21"/>
      <c r="M26" s="21"/>
    </row>
    <row r="27" spans="2:13" ht="14.45" x14ac:dyDescent="0.3">
      <c r="G27" s="21"/>
      <c r="H27" s="21"/>
      <c r="I27" s="21"/>
      <c r="J27" s="21"/>
      <c r="K27" s="21"/>
      <c r="L27" s="21"/>
      <c r="M27" s="21"/>
    </row>
    <row r="28" spans="2:13" ht="14.45" x14ac:dyDescent="0.3">
      <c r="G28" s="21"/>
      <c r="H28" s="21"/>
      <c r="I28" s="21"/>
      <c r="J28" s="21"/>
      <c r="K28" s="21"/>
      <c r="L28" s="21"/>
      <c r="M28" s="21"/>
    </row>
    <row r="29" spans="2:13" ht="14.45" x14ac:dyDescent="0.3">
      <c r="G29" s="21"/>
      <c r="H29" s="21"/>
      <c r="I29" s="21"/>
      <c r="J29" s="21"/>
      <c r="K29" s="21"/>
      <c r="L29" s="21"/>
      <c r="M29" s="21"/>
    </row>
    <row r="30" spans="2:13" ht="14.45" x14ac:dyDescent="0.3">
      <c r="G30" s="21"/>
      <c r="H30" s="21"/>
      <c r="I30" s="21"/>
      <c r="J30" s="21"/>
      <c r="K30" s="21"/>
      <c r="L30" s="21"/>
      <c r="M30" s="21"/>
    </row>
    <row r="31" spans="2:13" ht="14.45" x14ac:dyDescent="0.3">
      <c r="G31" s="21"/>
      <c r="H31" s="21"/>
      <c r="I31" s="21"/>
      <c r="J31" s="21"/>
      <c r="K31" s="21"/>
      <c r="L31" s="21"/>
      <c r="M31" s="21"/>
    </row>
    <row r="32" spans="2:13" ht="14.45" x14ac:dyDescent="0.3">
      <c r="G32" s="21"/>
      <c r="H32" s="21"/>
      <c r="I32" s="21"/>
      <c r="J32" s="21"/>
      <c r="K32" s="21"/>
      <c r="L32" s="21"/>
      <c r="M32" s="21"/>
    </row>
    <row r="33" spans="7:13" ht="14.45" x14ac:dyDescent="0.3">
      <c r="G33" s="21"/>
      <c r="H33" s="21"/>
      <c r="I33" s="21"/>
      <c r="J33" s="21"/>
      <c r="K33" s="21"/>
      <c r="L33" s="21"/>
      <c r="M33" s="21"/>
    </row>
  </sheetData>
  <sheetProtection password="92F0" sheet="1" objects="1" scenarios="1" formatCells="0" selectLockedCells="1"/>
  <mergeCells count="12">
    <mergeCell ref="A1:M1"/>
    <mergeCell ref="G4:M4"/>
    <mergeCell ref="G5:M5"/>
    <mergeCell ref="G6:M6"/>
    <mergeCell ref="G16:M16"/>
    <mergeCell ref="G22:M22"/>
    <mergeCell ref="G23:M23"/>
    <mergeCell ref="G17:M17"/>
    <mergeCell ref="G19:M19"/>
    <mergeCell ref="G18:M18"/>
    <mergeCell ref="G20:M20"/>
    <mergeCell ref="G21:M21"/>
  </mergeCells>
  <phoneticPr fontId="47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view="pageLayout" zoomScaleNormal="100" workbookViewId="0">
      <selection activeCell="G6" sqref="G6:M6"/>
    </sheetView>
  </sheetViews>
  <sheetFormatPr defaultColWidth="9.140625" defaultRowHeight="15" x14ac:dyDescent="0.25"/>
  <cols>
    <col min="1" max="1" width="11.5703125" style="4" customWidth="1"/>
    <col min="2" max="2" width="28.5703125" style="4" customWidth="1"/>
    <col min="3" max="3" width="11.85546875" style="4" customWidth="1"/>
    <col min="4" max="4" width="15" style="4" customWidth="1"/>
    <col min="5" max="5" width="6.42578125" style="4" customWidth="1"/>
    <col min="6" max="6" width="2.5703125" style="4" customWidth="1"/>
    <col min="7" max="16384" width="9.140625" style="4"/>
  </cols>
  <sheetData>
    <row r="1" spans="1:13" ht="23.45" x14ac:dyDescent="0.45">
      <c r="A1" s="532" t="s">
        <v>81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</row>
    <row r="2" spans="1:13" ht="23.45" x14ac:dyDescent="0.45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3" ht="16.5" customHeight="1" thickBot="1" x14ac:dyDescent="0.5">
      <c r="A3" s="2" t="s">
        <v>82</v>
      </c>
      <c r="B3" s="474" t="str">
        <f>'Detailed Budget'!$C$4</f>
        <v>Dr. John Doe</v>
      </c>
      <c r="C3" s="453"/>
      <c r="D3" s="453"/>
      <c r="E3" s="453"/>
      <c r="F3" s="453"/>
      <c r="G3" s="454" t="s">
        <v>83</v>
      </c>
      <c r="H3" s="453"/>
      <c r="I3" s="453"/>
      <c r="J3" s="453"/>
      <c r="K3" s="453"/>
      <c r="L3" s="453"/>
      <c r="M3" s="453"/>
    </row>
    <row r="4" spans="1:13" ht="13.5" customHeight="1" thickBot="1" x14ac:dyDescent="0.5">
      <c r="A4" s="2" t="s">
        <v>84</v>
      </c>
      <c r="B4" s="470"/>
      <c r="C4" s="453"/>
      <c r="D4" s="453"/>
      <c r="E4" s="453"/>
      <c r="F4" s="453"/>
      <c r="G4" s="530"/>
      <c r="H4" s="530"/>
      <c r="I4" s="530"/>
      <c r="J4" s="530"/>
      <c r="K4" s="530"/>
      <c r="L4" s="530"/>
      <c r="M4" s="530"/>
    </row>
    <row r="5" spans="1:13" thickBot="1" x14ac:dyDescent="0.35">
      <c r="A5" s="2" t="s">
        <v>85</v>
      </c>
      <c r="B5" s="470"/>
      <c r="G5" s="529"/>
      <c r="H5" s="529"/>
      <c r="I5" s="529"/>
      <c r="J5" s="529"/>
      <c r="K5" s="529"/>
      <c r="L5" s="529"/>
      <c r="M5" s="529"/>
    </row>
    <row r="6" spans="1:13" thickBot="1" x14ac:dyDescent="0.35">
      <c r="A6" s="2" t="s">
        <v>149</v>
      </c>
      <c r="B6" s="3">
        <v>3</v>
      </c>
      <c r="G6" s="529"/>
      <c r="H6" s="529"/>
      <c r="I6" s="529"/>
      <c r="J6" s="529"/>
      <c r="K6" s="529"/>
      <c r="L6" s="529"/>
      <c r="M6" s="529"/>
    </row>
    <row r="7" spans="1:13" thickBot="1" x14ac:dyDescent="0.35">
      <c r="G7" s="529"/>
      <c r="H7" s="529"/>
      <c r="I7" s="529"/>
      <c r="J7" s="529"/>
      <c r="K7" s="529"/>
      <c r="L7" s="529"/>
      <c r="M7" s="529"/>
    </row>
    <row r="8" spans="1:13" ht="14.45" x14ac:dyDescent="0.3">
      <c r="G8" s="21"/>
      <c r="H8" s="21"/>
      <c r="I8" s="21"/>
      <c r="J8" s="21"/>
      <c r="K8" s="21"/>
      <c r="L8" s="21"/>
      <c r="M8" s="21"/>
    </row>
    <row r="9" spans="1:13" thickBot="1" x14ac:dyDescent="0.35">
      <c r="F9" s="456"/>
      <c r="H9" s="21"/>
      <c r="I9" s="21"/>
      <c r="J9" s="21"/>
      <c r="K9" s="21"/>
      <c r="L9" s="21"/>
    </row>
    <row r="10" spans="1:13" thickBot="1" x14ac:dyDescent="0.35">
      <c r="B10" s="457" t="s">
        <v>1</v>
      </c>
      <c r="C10" s="454">
        <v>61001</v>
      </c>
      <c r="D10" s="458">
        <f>ROUND('Detailed Budget'!L17+'Detailed Budget'!L23+'Detailed Budget'!L29+'Detailed Budget'!L35+'Add''l Personnel'!L13+'Add''l Personnel'!L19+'Add''l Personnel'!L25+'Add''l Personnel'!L31,0)</f>
        <v>0</v>
      </c>
      <c r="E10" s="21"/>
    </row>
    <row r="11" spans="1:13" thickBot="1" x14ac:dyDescent="0.35">
      <c r="B11" s="457" t="s">
        <v>2</v>
      </c>
      <c r="C11" s="454">
        <v>61002</v>
      </c>
      <c r="D11" s="458">
        <f>'Detailed Budget'!$L$41</f>
        <v>0</v>
      </c>
      <c r="E11" s="21"/>
    </row>
    <row r="12" spans="1:13" thickBot="1" x14ac:dyDescent="0.35">
      <c r="B12" s="457" t="s">
        <v>0</v>
      </c>
      <c r="C12" s="454">
        <v>61003</v>
      </c>
      <c r="D12" s="459">
        <f>ROUND('Detailed Budget'!L51+'Detailed Budget'!L57+'Add''l Personnel'!L111+'Add''l Personnel'!L117+'Add''l Personnel'!L123,0)</f>
        <v>0</v>
      </c>
      <c r="E12" s="21"/>
    </row>
    <row r="13" spans="1:13" thickBot="1" x14ac:dyDescent="0.35">
      <c r="B13" s="457" t="s">
        <v>86</v>
      </c>
      <c r="C13" s="454">
        <v>61004</v>
      </c>
      <c r="D13" s="458">
        <f>ROUND('Detailed Budget'!L63+'Add''l Personnel'!L256,0)</f>
        <v>0</v>
      </c>
      <c r="E13" s="21"/>
      <c r="G13" s="21"/>
      <c r="H13" s="21"/>
      <c r="I13" s="21"/>
      <c r="J13" s="21"/>
      <c r="K13" s="21"/>
      <c r="L13" s="21"/>
      <c r="M13" s="21"/>
    </row>
    <row r="14" spans="1:13" thickBot="1" x14ac:dyDescent="0.35">
      <c r="B14" s="457" t="s">
        <v>87</v>
      </c>
      <c r="C14" s="454">
        <v>61005</v>
      </c>
      <c r="D14" s="458">
        <f>'Detailed Budget'!$L$71</f>
        <v>0</v>
      </c>
      <c r="E14" s="21"/>
    </row>
    <row r="15" spans="1:13" thickBot="1" x14ac:dyDescent="0.35">
      <c r="B15" s="457" t="s">
        <v>88</v>
      </c>
      <c r="C15" s="454">
        <v>61006</v>
      </c>
      <c r="D15" s="460">
        <f>ROUND('Detailed Budget'!L87+'Detailed Budget'!L95+'Detailed Budget'!L98+'Detailed Budget'!L104+'Detailed Budget'!L110+'Detailed Budget'!L119,0)</f>
        <v>0</v>
      </c>
      <c r="E15" s="21"/>
      <c r="G15" s="4" t="s">
        <v>104</v>
      </c>
      <c r="H15" s="461"/>
      <c r="I15" s="461"/>
      <c r="J15" s="461"/>
      <c r="K15" s="461"/>
      <c r="L15" s="461"/>
    </row>
    <row r="16" spans="1:13" thickBot="1" x14ac:dyDescent="0.35">
      <c r="B16" s="462" t="s">
        <v>89</v>
      </c>
      <c r="C16" s="463" t="s">
        <v>90</v>
      </c>
      <c r="D16" s="471">
        <f>ROUND('Detailed Budget'!L121-'Detailed Budget'!L107,0)</f>
        <v>0</v>
      </c>
      <c r="E16" s="21"/>
      <c r="G16" s="530"/>
      <c r="H16" s="530"/>
      <c r="I16" s="530"/>
      <c r="J16" s="530"/>
      <c r="K16" s="530"/>
      <c r="L16" s="530"/>
      <c r="M16" s="530"/>
    </row>
    <row r="17" spans="2:13" thickBot="1" x14ac:dyDescent="0.35">
      <c r="B17" s="457" t="s">
        <v>91</v>
      </c>
      <c r="C17" s="454">
        <v>61007</v>
      </c>
      <c r="D17" s="458">
        <f>'Detailed Budget'!$L$83</f>
        <v>0</v>
      </c>
      <c r="E17" s="21"/>
      <c r="G17" s="529"/>
      <c r="H17" s="529"/>
      <c r="I17" s="529"/>
      <c r="J17" s="529"/>
      <c r="K17" s="529"/>
      <c r="L17" s="529"/>
      <c r="M17" s="529"/>
    </row>
    <row r="18" spans="2:13" thickBot="1" x14ac:dyDescent="0.35">
      <c r="B18" s="457" t="s">
        <v>92</v>
      </c>
      <c r="C18" s="454">
        <v>61009</v>
      </c>
      <c r="D18" s="464">
        <f>'Detailed Budget'!$L$79</f>
        <v>0</v>
      </c>
      <c r="E18" s="21"/>
      <c r="G18" s="529"/>
      <c r="H18" s="529"/>
      <c r="I18" s="529"/>
      <c r="J18" s="529"/>
      <c r="K18" s="529"/>
      <c r="L18" s="529"/>
      <c r="M18" s="529"/>
    </row>
    <row r="19" spans="2:13" thickBot="1" x14ac:dyDescent="0.35">
      <c r="B19" s="457" t="s">
        <v>93</v>
      </c>
      <c r="C19" s="454">
        <v>61012</v>
      </c>
      <c r="D19" s="464">
        <f>'Detailed Budget'!$L$107</f>
        <v>0</v>
      </c>
      <c r="E19" s="21"/>
      <c r="G19" s="529"/>
      <c r="H19" s="529"/>
      <c r="I19" s="529"/>
      <c r="J19" s="529"/>
      <c r="K19" s="529"/>
      <c r="L19" s="529"/>
      <c r="M19" s="529"/>
    </row>
    <row r="20" spans="2:13" thickBot="1" x14ac:dyDescent="0.35">
      <c r="B20" s="457" t="s">
        <v>94</v>
      </c>
      <c r="C20" s="454">
        <v>61014</v>
      </c>
      <c r="D20" s="458">
        <f>'Detailed Budget'!$L$130</f>
        <v>0</v>
      </c>
      <c r="E20" s="21"/>
      <c r="G20" s="531"/>
      <c r="H20" s="531"/>
      <c r="I20" s="531"/>
      <c r="J20" s="531"/>
      <c r="K20" s="531"/>
      <c r="L20" s="531"/>
      <c r="M20" s="531"/>
    </row>
    <row r="21" spans="2:13" thickBot="1" x14ac:dyDescent="0.35">
      <c r="B21" s="472" t="s">
        <v>95</v>
      </c>
      <c r="C21" s="473" t="s">
        <v>96</v>
      </c>
      <c r="D21" s="458">
        <f>D20-D22</f>
        <v>0</v>
      </c>
      <c r="E21" s="21"/>
      <c r="G21" s="529"/>
      <c r="H21" s="529"/>
      <c r="I21" s="529"/>
      <c r="J21" s="529"/>
      <c r="K21" s="529"/>
      <c r="L21" s="529"/>
      <c r="M21" s="529"/>
    </row>
    <row r="22" spans="2:13" thickBot="1" x14ac:dyDescent="0.35">
      <c r="B22" s="462" t="s">
        <v>97</v>
      </c>
      <c r="C22" s="463" t="s">
        <v>98</v>
      </c>
      <c r="D22" s="464">
        <f>'Detailed Budget'!$L$137</f>
        <v>0</v>
      </c>
      <c r="E22" s="21"/>
      <c r="G22" s="529"/>
      <c r="H22" s="529"/>
      <c r="I22" s="529"/>
      <c r="J22" s="529"/>
      <c r="K22" s="529"/>
      <c r="L22" s="529"/>
      <c r="M22" s="529"/>
    </row>
    <row r="23" spans="2:13" thickBot="1" x14ac:dyDescent="0.35">
      <c r="B23" s="457"/>
      <c r="C23" s="106" t="s">
        <v>99</v>
      </c>
      <c r="D23" s="458">
        <f>D10+D11+D12+D13+D14+D15+D17+D18+D19+D20</f>
        <v>0</v>
      </c>
      <c r="E23" s="21"/>
      <c r="G23" s="529"/>
      <c r="H23" s="529"/>
      <c r="I23" s="529"/>
      <c r="J23" s="529"/>
      <c r="K23" s="529"/>
      <c r="L23" s="529"/>
      <c r="M23" s="529"/>
    </row>
    <row r="24" spans="2:13" thickBot="1" x14ac:dyDescent="0.35">
      <c r="B24" s="457" t="s">
        <v>100</v>
      </c>
      <c r="C24" s="106" t="s">
        <v>101</v>
      </c>
      <c r="D24" s="458">
        <f>D23-D16-D18-D19-D22</f>
        <v>0</v>
      </c>
      <c r="E24" s="21"/>
    </row>
    <row r="25" spans="2:13" thickBot="1" x14ac:dyDescent="0.35">
      <c r="B25" s="457" t="s">
        <v>102</v>
      </c>
      <c r="C25" s="454">
        <v>61015</v>
      </c>
      <c r="D25" s="467">
        <f>ROUND(D24*E25,0)</f>
        <v>0</v>
      </c>
      <c r="E25" s="468">
        <f>'Detailed Budget'!$P$8</f>
        <v>0.54</v>
      </c>
    </row>
    <row r="26" spans="2:13" thickBot="1" x14ac:dyDescent="0.35">
      <c r="B26" s="457"/>
      <c r="C26" s="106" t="s">
        <v>103</v>
      </c>
      <c r="D26" s="458">
        <f>D23+D25</f>
        <v>0</v>
      </c>
      <c r="E26" s="21"/>
      <c r="H26" s="21"/>
      <c r="I26" s="21"/>
      <c r="J26" s="21"/>
      <c r="K26" s="21"/>
      <c r="L26" s="21"/>
      <c r="M26" s="21"/>
    </row>
    <row r="27" spans="2:13" ht="14.45" x14ac:dyDescent="0.3">
      <c r="G27" s="21"/>
      <c r="H27" s="21"/>
      <c r="I27" s="21"/>
      <c r="J27" s="21"/>
      <c r="K27" s="21"/>
      <c r="L27" s="21"/>
      <c r="M27" s="21"/>
    </row>
    <row r="28" spans="2:13" ht="14.45" x14ac:dyDescent="0.3">
      <c r="G28" s="21"/>
      <c r="H28" s="21"/>
      <c r="I28" s="21"/>
      <c r="J28" s="21"/>
      <c r="K28" s="21"/>
      <c r="L28" s="21"/>
      <c r="M28" s="21"/>
    </row>
    <row r="29" spans="2:13" ht="14.45" x14ac:dyDescent="0.3">
      <c r="G29" s="21"/>
      <c r="H29" s="21"/>
      <c r="I29" s="21"/>
      <c r="J29" s="21"/>
      <c r="K29" s="21"/>
      <c r="L29" s="21"/>
      <c r="M29" s="21"/>
    </row>
    <row r="30" spans="2:13" ht="14.45" x14ac:dyDescent="0.3">
      <c r="G30" s="21"/>
      <c r="H30" s="21"/>
      <c r="I30" s="21"/>
      <c r="J30" s="21"/>
      <c r="K30" s="21"/>
      <c r="L30" s="21"/>
      <c r="M30" s="21"/>
    </row>
    <row r="31" spans="2:13" ht="14.45" x14ac:dyDescent="0.3">
      <c r="G31" s="21"/>
      <c r="H31" s="21"/>
      <c r="I31" s="21"/>
      <c r="J31" s="21"/>
      <c r="K31" s="21"/>
      <c r="L31" s="21"/>
      <c r="M31" s="21"/>
    </row>
    <row r="32" spans="2:13" ht="14.45" x14ac:dyDescent="0.3">
      <c r="G32" s="21"/>
      <c r="H32" s="21"/>
      <c r="I32" s="21"/>
      <c r="J32" s="21"/>
      <c r="K32" s="21"/>
      <c r="L32" s="21"/>
      <c r="M32" s="21"/>
    </row>
    <row r="33" spans="7:13" ht="14.45" x14ac:dyDescent="0.3">
      <c r="G33" s="21"/>
      <c r="H33" s="21"/>
      <c r="I33" s="21"/>
      <c r="J33" s="21"/>
      <c r="K33" s="21"/>
      <c r="L33" s="21"/>
      <c r="M33" s="21"/>
    </row>
  </sheetData>
  <sheetProtection password="92F0" sheet="1" objects="1" scenarios="1" formatCells="0" selectLockedCells="1"/>
  <mergeCells count="13">
    <mergeCell ref="A1:M1"/>
    <mergeCell ref="G4:M4"/>
    <mergeCell ref="G5:M5"/>
    <mergeCell ref="G6:M6"/>
    <mergeCell ref="G7:M7"/>
    <mergeCell ref="G21:M21"/>
    <mergeCell ref="G22:M22"/>
    <mergeCell ref="G23:M23"/>
    <mergeCell ref="G16:M16"/>
    <mergeCell ref="G17:M17"/>
    <mergeCell ref="G18:M18"/>
    <mergeCell ref="G19:M19"/>
    <mergeCell ref="G20:M20"/>
  </mergeCells>
  <phoneticPr fontId="47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view="pageLayout" zoomScaleNormal="100" workbookViewId="0">
      <selection activeCell="B4" sqref="B4"/>
    </sheetView>
  </sheetViews>
  <sheetFormatPr defaultColWidth="9.140625" defaultRowHeight="15" x14ac:dyDescent="0.25"/>
  <cols>
    <col min="1" max="1" width="11.5703125" style="4" customWidth="1"/>
    <col min="2" max="2" width="28.5703125" style="4" customWidth="1"/>
    <col min="3" max="3" width="11.85546875" style="4" customWidth="1"/>
    <col min="4" max="4" width="15" style="4" customWidth="1"/>
    <col min="5" max="5" width="6.42578125" style="4" customWidth="1"/>
    <col min="6" max="6" width="2.5703125" style="4" customWidth="1"/>
    <col min="7" max="16384" width="9.140625" style="4"/>
  </cols>
  <sheetData>
    <row r="1" spans="1:13" ht="23.45" x14ac:dyDescent="0.45">
      <c r="A1" s="532" t="s">
        <v>81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</row>
    <row r="2" spans="1:13" ht="23.45" x14ac:dyDescent="0.45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3" ht="16.5" customHeight="1" thickBot="1" x14ac:dyDescent="0.5">
      <c r="A3" s="2" t="s">
        <v>82</v>
      </c>
      <c r="B3" s="474" t="str">
        <f>'Detailed Budget'!$C$4</f>
        <v>Dr. John Doe</v>
      </c>
      <c r="C3" s="453"/>
      <c r="D3" s="453"/>
      <c r="E3" s="453"/>
      <c r="F3" s="453"/>
      <c r="G3" s="454" t="s">
        <v>83</v>
      </c>
      <c r="H3" s="453"/>
      <c r="I3" s="453"/>
      <c r="J3" s="453"/>
      <c r="K3" s="453"/>
      <c r="L3" s="453"/>
      <c r="M3" s="453"/>
    </row>
    <row r="4" spans="1:13" ht="13.5" customHeight="1" thickBot="1" x14ac:dyDescent="0.5">
      <c r="A4" s="2" t="s">
        <v>84</v>
      </c>
      <c r="B4" s="470"/>
      <c r="C4" s="453"/>
      <c r="D4" s="453"/>
      <c r="E4" s="453"/>
      <c r="F4" s="453"/>
      <c r="G4" s="530"/>
      <c r="H4" s="530"/>
      <c r="I4" s="530"/>
      <c r="J4" s="530"/>
      <c r="K4" s="530"/>
      <c r="L4" s="530"/>
      <c r="M4" s="530"/>
    </row>
    <row r="5" spans="1:13" thickBot="1" x14ac:dyDescent="0.35">
      <c r="A5" s="2" t="s">
        <v>85</v>
      </c>
      <c r="B5" s="470"/>
      <c r="G5" s="529"/>
      <c r="H5" s="529"/>
      <c r="I5" s="529"/>
      <c r="J5" s="529"/>
      <c r="K5" s="529"/>
      <c r="L5" s="529"/>
      <c r="M5" s="529"/>
    </row>
    <row r="6" spans="1:13" thickBot="1" x14ac:dyDescent="0.35">
      <c r="A6" s="2" t="s">
        <v>149</v>
      </c>
      <c r="B6" s="3">
        <v>4</v>
      </c>
      <c r="G6" s="529"/>
      <c r="H6" s="529"/>
      <c r="I6" s="529"/>
      <c r="J6" s="529"/>
      <c r="K6" s="529"/>
      <c r="L6" s="529"/>
      <c r="M6" s="529"/>
    </row>
    <row r="7" spans="1:13" thickBot="1" x14ac:dyDescent="0.35">
      <c r="G7" s="529"/>
      <c r="H7" s="529"/>
      <c r="I7" s="529"/>
      <c r="J7" s="529"/>
      <c r="K7" s="529"/>
      <c r="L7" s="529"/>
      <c r="M7" s="529"/>
    </row>
    <row r="8" spans="1:13" ht="14.45" x14ac:dyDescent="0.3">
      <c r="G8" s="21"/>
      <c r="H8" s="21"/>
      <c r="I8" s="21"/>
      <c r="J8" s="21"/>
      <c r="K8" s="21"/>
      <c r="L8" s="21"/>
      <c r="M8" s="21"/>
    </row>
    <row r="9" spans="1:13" thickBot="1" x14ac:dyDescent="0.35">
      <c r="F9" s="456"/>
      <c r="H9" s="21"/>
      <c r="I9" s="21"/>
      <c r="J9" s="21"/>
      <c r="K9" s="21"/>
      <c r="L9" s="21"/>
    </row>
    <row r="10" spans="1:13" thickBot="1" x14ac:dyDescent="0.35">
      <c r="B10" s="457" t="s">
        <v>1</v>
      </c>
      <c r="C10" s="454">
        <v>61001</v>
      </c>
      <c r="D10" s="458">
        <f>ROUND('Detailed Budget'!N17+'Detailed Budget'!N23+'Detailed Budget'!N29+'Detailed Budget'!N35+'Add''l Personnel'!N13+'Add''l Personnel'!N19+'Add''l Personnel'!N25+'Add''l Personnel'!N31,0)</f>
        <v>0</v>
      </c>
      <c r="E10" s="21"/>
    </row>
    <row r="11" spans="1:13" thickBot="1" x14ac:dyDescent="0.35">
      <c r="B11" s="457" t="s">
        <v>2</v>
      </c>
      <c r="C11" s="454">
        <v>61002</v>
      </c>
      <c r="D11" s="458">
        <f>'Detailed Budget'!$N$41</f>
        <v>0</v>
      </c>
      <c r="E11" s="21"/>
    </row>
    <row r="12" spans="1:13" thickBot="1" x14ac:dyDescent="0.35">
      <c r="B12" s="457" t="s">
        <v>0</v>
      </c>
      <c r="C12" s="454">
        <v>61003</v>
      </c>
      <c r="D12" s="459">
        <f>ROUND('Detailed Budget'!N51+'Detailed Budget'!N57+'Add''l Personnel'!N111+'Add''l Personnel'!N117+'Add''l Personnel'!N123,0)</f>
        <v>0</v>
      </c>
      <c r="E12" s="21"/>
    </row>
    <row r="13" spans="1:13" thickBot="1" x14ac:dyDescent="0.35">
      <c r="B13" s="457" t="s">
        <v>86</v>
      </c>
      <c r="C13" s="454">
        <v>61004</v>
      </c>
      <c r="D13" s="458">
        <f>ROUND('Detailed Budget'!N63+'Add''l Personnel'!N256,0)</f>
        <v>0</v>
      </c>
      <c r="E13" s="21"/>
      <c r="G13" s="21"/>
      <c r="H13" s="21"/>
      <c r="I13" s="21"/>
      <c r="J13" s="21"/>
      <c r="K13" s="21"/>
      <c r="L13" s="21"/>
      <c r="M13" s="21"/>
    </row>
    <row r="14" spans="1:13" thickBot="1" x14ac:dyDescent="0.35">
      <c r="B14" s="457" t="s">
        <v>87</v>
      </c>
      <c r="C14" s="454">
        <v>61005</v>
      </c>
      <c r="D14" s="458">
        <f>'Detailed Budget'!$N$71</f>
        <v>0</v>
      </c>
      <c r="E14" s="21"/>
    </row>
    <row r="15" spans="1:13" thickBot="1" x14ac:dyDescent="0.35">
      <c r="B15" s="457" t="s">
        <v>88</v>
      </c>
      <c r="C15" s="454">
        <v>61006</v>
      </c>
      <c r="D15" s="460">
        <f>ROUND('Detailed Budget'!N87+'Detailed Budget'!N95+'Detailed Budget'!N98+'Detailed Budget'!N104+'Detailed Budget'!N110+'Detailed Budget'!N119,0)</f>
        <v>0</v>
      </c>
      <c r="E15" s="21"/>
      <c r="G15" s="4" t="s">
        <v>104</v>
      </c>
      <c r="H15" s="461"/>
      <c r="I15" s="461"/>
      <c r="J15" s="461"/>
      <c r="K15" s="461"/>
      <c r="L15" s="461"/>
    </row>
    <row r="16" spans="1:13" thickBot="1" x14ac:dyDescent="0.35">
      <c r="B16" s="462" t="s">
        <v>89</v>
      </c>
      <c r="C16" s="463" t="s">
        <v>90</v>
      </c>
      <c r="D16" s="471">
        <f>ROUND('Detailed Budget'!N121-'Detailed Budget'!N107,0)</f>
        <v>0</v>
      </c>
      <c r="E16" s="21"/>
      <c r="G16" s="530"/>
      <c r="H16" s="530"/>
      <c r="I16" s="530"/>
      <c r="J16" s="530"/>
      <c r="K16" s="530"/>
      <c r="L16" s="530"/>
      <c r="M16" s="530"/>
    </row>
    <row r="17" spans="2:13" thickBot="1" x14ac:dyDescent="0.35">
      <c r="B17" s="457" t="s">
        <v>91</v>
      </c>
      <c r="C17" s="454">
        <v>61007</v>
      </c>
      <c r="D17" s="458">
        <f>'Detailed Budget'!$N$83</f>
        <v>0</v>
      </c>
      <c r="E17" s="21"/>
      <c r="G17" s="529"/>
      <c r="H17" s="529"/>
      <c r="I17" s="529"/>
      <c r="J17" s="529"/>
      <c r="K17" s="529"/>
      <c r="L17" s="529"/>
      <c r="M17" s="529"/>
    </row>
    <row r="18" spans="2:13" thickBot="1" x14ac:dyDescent="0.35">
      <c r="B18" s="457" t="s">
        <v>92</v>
      </c>
      <c r="C18" s="454">
        <v>61009</v>
      </c>
      <c r="D18" s="464">
        <f>'Detailed Budget'!$N$79</f>
        <v>0</v>
      </c>
      <c r="E18" s="21"/>
      <c r="G18" s="529"/>
      <c r="H18" s="529"/>
      <c r="I18" s="529"/>
      <c r="J18" s="529"/>
      <c r="K18" s="529"/>
      <c r="L18" s="529"/>
      <c r="M18" s="529"/>
    </row>
    <row r="19" spans="2:13" thickBot="1" x14ac:dyDescent="0.35">
      <c r="B19" s="457" t="s">
        <v>93</v>
      </c>
      <c r="C19" s="454">
        <v>61012</v>
      </c>
      <c r="D19" s="464">
        <f>'Detailed Budget'!$N$107</f>
        <v>0</v>
      </c>
      <c r="E19" s="21"/>
      <c r="G19" s="529"/>
      <c r="H19" s="529"/>
      <c r="I19" s="529"/>
      <c r="J19" s="529"/>
      <c r="K19" s="529"/>
      <c r="L19" s="529"/>
      <c r="M19" s="529"/>
    </row>
    <row r="20" spans="2:13" thickBot="1" x14ac:dyDescent="0.35">
      <c r="B20" s="457" t="s">
        <v>94</v>
      </c>
      <c r="C20" s="454">
        <v>61014</v>
      </c>
      <c r="D20" s="458">
        <f>'Detailed Budget'!$N$130</f>
        <v>0</v>
      </c>
      <c r="E20" s="21"/>
      <c r="G20" s="531"/>
      <c r="H20" s="531"/>
      <c r="I20" s="531"/>
      <c r="J20" s="531"/>
      <c r="K20" s="531"/>
      <c r="L20" s="531"/>
      <c r="M20" s="531"/>
    </row>
    <row r="21" spans="2:13" thickBot="1" x14ac:dyDescent="0.35">
      <c r="B21" s="472" t="s">
        <v>95</v>
      </c>
      <c r="C21" s="473" t="s">
        <v>96</v>
      </c>
      <c r="D21" s="458">
        <f>D20-D22</f>
        <v>0</v>
      </c>
      <c r="E21" s="21"/>
      <c r="G21" s="529"/>
      <c r="H21" s="529"/>
      <c r="I21" s="529"/>
      <c r="J21" s="529"/>
      <c r="K21" s="529"/>
      <c r="L21" s="529"/>
      <c r="M21" s="529"/>
    </row>
    <row r="22" spans="2:13" thickBot="1" x14ac:dyDescent="0.35">
      <c r="B22" s="462" t="s">
        <v>97</v>
      </c>
      <c r="C22" s="463" t="s">
        <v>98</v>
      </c>
      <c r="D22" s="464">
        <f>'Detailed Budget'!$N$137</f>
        <v>0</v>
      </c>
      <c r="E22" s="21"/>
      <c r="G22" s="529"/>
      <c r="H22" s="529"/>
      <c r="I22" s="529"/>
      <c r="J22" s="529"/>
      <c r="K22" s="529"/>
      <c r="L22" s="529"/>
      <c r="M22" s="529"/>
    </row>
    <row r="23" spans="2:13" thickBot="1" x14ac:dyDescent="0.35">
      <c r="B23" s="457"/>
      <c r="C23" s="106" t="s">
        <v>99</v>
      </c>
      <c r="D23" s="458">
        <f>D10+D11+D12+D13+D14+D15+D17+D18+D19+D20</f>
        <v>0</v>
      </c>
      <c r="E23" s="21"/>
      <c r="G23" s="529"/>
      <c r="H23" s="529"/>
      <c r="I23" s="529"/>
      <c r="J23" s="529"/>
      <c r="K23" s="529"/>
      <c r="L23" s="529"/>
      <c r="M23" s="529"/>
    </row>
    <row r="24" spans="2:13" thickBot="1" x14ac:dyDescent="0.35">
      <c r="B24" s="457" t="s">
        <v>100</v>
      </c>
      <c r="C24" s="106" t="s">
        <v>101</v>
      </c>
      <c r="D24" s="458">
        <f>D23-D16-D18-D19-D22</f>
        <v>0</v>
      </c>
      <c r="E24" s="21"/>
    </row>
    <row r="25" spans="2:13" thickBot="1" x14ac:dyDescent="0.35">
      <c r="B25" s="457" t="s">
        <v>102</v>
      </c>
      <c r="C25" s="454">
        <v>61015</v>
      </c>
      <c r="D25" s="467">
        <f>ROUND(D24*E25,0)</f>
        <v>0</v>
      </c>
      <c r="E25" s="468">
        <f>'Detailed Budget'!$P$8</f>
        <v>0.54</v>
      </c>
    </row>
    <row r="26" spans="2:13" thickBot="1" x14ac:dyDescent="0.35">
      <c r="B26" s="457"/>
      <c r="C26" s="106" t="s">
        <v>103</v>
      </c>
      <c r="D26" s="458">
        <f>D23+D25</f>
        <v>0</v>
      </c>
      <c r="E26" s="21"/>
      <c r="H26" s="21"/>
      <c r="I26" s="21"/>
      <c r="J26" s="21"/>
      <c r="K26" s="21"/>
      <c r="L26" s="21"/>
      <c r="M26" s="21"/>
    </row>
    <row r="27" spans="2:13" ht="14.45" x14ac:dyDescent="0.3">
      <c r="G27" s="21"/>
      <c r="H27" s="21"/>
      <c r="I27" s="21"/>
      <c r="J27" s="21"/>
      <c r="K27" s="21"/>
      <c r="L27" s="21"/>
      <c r="M27" s="21"/>
    </row>
    <row r="28" spans="2:13" ht="14.45" x14ac:dyDescent="0.3">
      <c r="G28" s="21"/>
      <c r="H28" s="21"/>
      <c r="I28" s="21"/>
      <c r="J28" s="21"/>
      <c r="K28" s="21"/>
      <c r="L28" s="21"/>
      <c r="M28" s="21"/>
    </row>
    <row r="29" spans="2:13" ht="14.45" x14ac:dyDescent="0.3">
      <c r="G29" s="21"/>
      <c r="H29" s="21"/>
      <c r="I29" s="21"/>
      <c r="J29" s="21"/>
      <c r="K29" s="21"/>
      <c r="L29" s="21"/>
      <c r="M29" s="21"/>
    </row>
    <row r="30" spans="2:13" ht="14.45" x14ac:dyDescent="0.3">
      <c r="G30" s="21"/>
      <c r="H30" s="21"/>
      <c r="I30" s="21"/>
      <c r="J30" s="21"/>
      <c r="K30" s="21"/>
      <c r="L30" s="21"/>
      <c r="M30" s="21"/>
    </row>
    <row r="31" spans="2:13" ht="14.45" x14ac:dyDescent="0.3">
      <c r="G31" s="21"/>
      <c r="H31" s="21"/>
      <c r="I31" s="21"/>
      <c r="J31" s="21"/>
      <c r="K31" s="21"/>
      <c r="L31" s="21"/>
      <c r="M31" s="21"/>
    </row>
    <row r="32" spans="2:13" ht="14.45" x14ac:dyDescent="0.3">
      <c r="G32" s="21"/>
      <c r="H32" s="21"/>
      <c r="I32" s="21"/>
      <c r="J32" s="21"/>
      <c r="K32" s="21"/>
      <c r="L32" s="21"/>
      <c r="M32" s="21"/>
    </row>
    <row r="33" spans="7:13" ht="14.45" x14ac:dyDescent="0.3">
      <c r="G33" s="21"/>
      <c r="H33" s="21"/>
      <c r="I33" s="21"/>
      <c r="J33" s="21"/>
      <c r="K33" s="21"/>
      <c r="L33" s="21"/>
      <c r="M33" s="21"/>
    </row>
  </sheetData>
  <sheetProtection password="92F0" sheet="1" objects="1" scenarios="1" formatCells="0" selectLockedCells="1"/>
  <mergeCells count="13">
    <mergeCell ref="A1:M1"/>
    <mergeCell ref="G4:M4"/>
    <mergeCell ref="G5:M5"/>
    <mergeCell ref="G6:M6"/>
    <mergeCell ref="G7:M7"/>
    <mergeCell ref="G21:M21"/>
    <mergeCell ref="G22:M22"/>
    <mergeCell ref="G23:M23"/>
    <mergeCell ref="G16:M16"/>
    <mergeCell ref="G17:M17"/>
    <mergeCell ref="G18:M18"/>
    <mergeCell ref="G19:M19"/>
    <mergeCell ref="G20:M20"/>
  </mergeCells>
  <phoneticPr fontId="47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view="pageLayout" zoomScaleNormal="100" workbookViewId="0">
      <selection activeCell="G4" sqref="G4:M4"/>
    </sheetView>
  </sheetViews>
  <sheetFormatPr defaultColWidth="9.140625" defaultRowHeight="15" x14ac:dyDescent="0.25"/>
  <cols>
    <col min="1" max="1" width="11.5703125" style="4" customWidth="1"/>
    <col min="2" max="2" width="28.5703125" style="4" customWidth="1"/>
    <col min="3" max="3" width="11.85546875" style="4" customWidth="1"/>
    <col min="4" max="4" width="15" style="4" customWidth="1"/>
    <col min="5" max="5" width="6.42578125" style="4" customWidth="1"/>
    <col min="6" max="6" width="2.5703125" style="4" customWidth="1"/>
    <col min="7" max="16384" width="9.140625" style="4"/>
  </cols>
  <sheetData>
    <row r="1" spans="1:13" ht="23.45" x14ac:dyDescent="0.45">
      <c r="A1" s="532" t="s">
        <v>81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</row>
    <row r="2" spans="1:13" ht="23.45" x14ac:dyDescent="0.45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3" ht="16.5" customHeight="1" thickBot="1" x14ac:dyDescent="0.5">
      <c r="A3" s="2" t="s">
        <v>82</v>
      </c>
      <c r="B3" s="474" t="str">
        <f>'Detailed Budget'!$C$4</f>
        <v>Dr. John Doe</v>
      </c>
      <c r="C3" s="453"/>
      <c r="D3" s="453"/>
      <c r="E3" s="453"/>
      <c r="F3" s="453"/>
      <c r="G3" s="454" t="s">
        <v>83</v>
      </c>
      <c r="H3" s="453"/>
      <c r="I3" s="453"/>
      <c r="J3" s="453"/>
      <c r="K3" s="453"/>
      <c r="L3" s="453"/>
      <c r="M3" s="453"/>
    </row>
    <row r="4" spans="1:13" ht="13.5" customHeight="1" thickBot="1" x14ac:dyDescent="0.5">
      <c r="A4" s="2" t="s">
        <v>84</v>
      </c>
      <c r="B4" s="470"/>
      <c r="C4" s="453"/>
      <c r="D4" s="453"/>
      <c r="E4" s="453"/>
      <c r="F4" s="453"/>
      <c r="G4" s="530"/>
      <c r="H4" s="530"/>
      <c r="I4" s="530"/>
      <c r="J4" s="530"/>
      <c r="K4" s="530"/>
      <c r="L4" s="530"/>
      <c r="M4" s="530"/>
    </row>
    <row r="5" spans="1:13" thickBot="1" x14ac:dyDescent="0.35">
      <c r="A5" s="2" t="s">
        <v>85</v>
      </c>
      <c r="B5" s="470"/>
      <c r="G5" s="529"/>
      <c r="H5" s="529"/>
      <c r="I5" s="529"/>
      <c r="J5" s="529"/>
      <c r="K5" s="529"/>
      <c r="L5" s="529"/>
      <c r="M5" s="529"/>
    </row>
    <row r="6" spans="1:13" thickBot="1" x14ac:dyDescent="0.35">
      <c r="A6" s="2" t="s">
        <v>149</v>
      </c>
      <c r="B6" s="3">
        <v>5</v>
      </c>
      <c r="G6" s="529"/>
      <c r="H6" s="529"/>
      <c r="I6" s="529"/>
      <c r="J6" s="529"/>
      <c r="K6" s="529"/>
      <c r="L6" s="529"/>
      <c r="M6" s="529"/>
    </row>
    <row r="7" spans="1:13" thickBot="1" x14ac:dyDescent="0.35">
      <c r="G7" s="529"/>
      <c r="H7" s="529"/>
      <c r="I7" s="529"/>
      <c r="J7" s="529"/>
      <c r="K7" s="529"/>
      <c r="L7" s="529"/>
      <c r="M7" s="529"/>
    </row>
    <row r="8" spans="1:13" ht="14.45" x14ac:dyDescent="0.3">
      <c r="G8" s="21"/>
      <c r="H8" s="21"/>
      <c r="I8" s="21"/>
      <c r="J8" s="21"/>
      <c r="K8" s="21"/>
      <c r="L8" s="21"/>
      <c r="M8" s="21"/>
    </row>
    <row r="9" spans="1:13" thickBot="1" x14ac:dyDescent="0.35">
      <c r="F9" s="456"/>
      <c r="H9" s="21"/>
      <c r="I9" s="21"/>
      <c r="J9" s="21"/>
      <c r="K9" s="21"/>
      <c r="L9" s="21"/>
    </row>
    <row r="10" spans="1:13" thickBot="1" x14ac:dyDescent="0.35">
      <c r="B10" s="457" t="s">
        <v>1</v>
      </c>
      <c r="C10" s="454">
        <v>61001</v>
      </c>
      <c r="D10" s="458">
        <f>ROUND('Detailed Budget'!P17+'Detailed Budget'!P23+'Detailed Budget'!P29+'Detailed Budget'!P35+'Add''l Personnel'!P13+'Add''l Personnel'!P19+'Add''l Personnel'!P25+'Add''l Personnel'!P31,0)</f>
        <v>0</v>
      </c>
      <c r="E10" s="21"/>
    </row>
    <row r="11" spans="1:13" thickBot="1" x14ac:dyDescent="0.35">
      <c r="B11" s="457" t="s">
        <v>2</v>
      </c>
      <c r="C11" s="454">
        <v>61002</v>
      </c>
      <c r="D11" s="458">
        <f>'Detailed Budget'!$P$41</f>
        <v>0</v>
      </c>
      <c r="E11" s="21"/>
    </row>
    <row r="12" spans="1:13" thickBot="1" x14ac:dyDescent="0.35">
      <c r="B12" s="457" t="s">
        <v>0</v>
      </c>
      <c r="C12" s="454">
        <v>61003</v>
      </c>
      <c r="D12" s="459">
        <f>ROUND('Detailed Budget'!P51+'Detailed Budget'!P57+'Add''l Personnel'!P111+'Add''l Personnel'!P117+'Add''l Personnel'!P123,0)</f>
        <v>0</v>
      </c>
      <c r="E12" s="21"/>
    </row>
    <row r="13" spans="1:13" thickBot="1" x14ac:dyDescent="0.35">
      <c r="B13" s="457" t="s">
        <v>86</v>
      </c>
      <c r="C13" s="454">
        <v>61004</v>
      </c>
      <c r="D13" s="458">
        <f>ROUND('Detailed Budget'!P63+'Add''l Personnel'!P256,0)</f>
        <v>0</v>
      </c>
      <c r="E13" s="21"/>
      <c r="G13" s="21"/>
      <c r="H13" s="21"/>
      <c r="I13" s="21"/>
      <c r="J13" s="21"/>
      <c r="K13" s="21"/>
      <c r="L13" s="21"/>
      <c r="M13" s="21"/>
    </row>
    <row r="14" spans="1:13" thickBot="1" x14ac:dyDescent="0.35">
      <c r="B14" s="457" t="s">
        <v>87</v>
      </c>
      <c r="C14" s="454">
        <v>61005</v>
      </c>
      <c r="D14" s="458">
        <f>'Detailed Budget'!$P$71</f>
        <v>0</v>
      </c>
      <c r="E14" s="21"/>
    </row>
    <row r="15" spans="1:13" thickBot="1" x14ac:dyDescent="0.35">
      <c r="B15" s="457" t="s">
        <v>88</v>
      </c>
      <c r="C15" s="454">
        <v>61006</v>
      </c>
      <c r="D15" s="460">
        <f>ROUND('Detailed Budget'!P87+'Detailed Budget'!P95+'Detailed Budget'!P98+'Detailed Budget'!P104+'Detailed Budget'!P110+'Detailed Budget'!P119,0)</f>
        <v>0</v>
      </c>
      <c r="E15" s="21"/>
      <c r="G15" s="4" t="s">
        <v>104</v>
      </c>
      <c r="H15" s="461"/>
      <c r="I15" s="461"/>
      <c r="J15" s="461"/>
      <c r="K15" s="461"/>
      <c r="L15" s="461"/>
    </row>
    <row r="16" spans="1:13" thickBot="1" x14ac:dyDescent="0.35">
      <c r="B16" s="462" t="s">
        <v>89</v>
      </c>
      <c r="C16" s="463" t="s">
        <v>90</v>
      </c>
      <c r="D16" s="471">
        <f>ROUND('Detailed Budget'!P121-'Detailed Budget'!P107,0)</f>
        <v>0</v>
      </c>
      <c r="E16" s="21"/>
      <c r="G16" s="530"/>
      <c r="H16" s="530"/>
      <c r="I16" s="530"/>
      <c r="J16" s="530"/>
      <c r="K16" s="530"/>
      <c r="L16" s="530"/>
      <c r="M16" s="530"/>
    </row>
    <row r="17" spans="2:13" thickBot="1" x14ac:dyDescent="0.35">
      <c r="B17" s="457" t="s">
        <v>91</v>
      </c>
      <c r="C17" s="454">
        <v>61007</v>
      </c>
      <c r="D17" s="458">
        <f>'Detailed Budget'!$P$83</f>
        <v>0</v>
      </c>
      <c r="E17" s="21"/>
      <c r="G17" s="529"/>
      <c r="H17" s="529"/>
      <c r="I17" s="529"/>
      <c r="J17" s="529"/>
      <c r="K17" s="529"/>
      <c r="L17" s="529"/>
      <c r="M17" s="529"/>
    </row>
    <row r="18" spans="2:13" thickBot="1" x14ac:dyDescent="0.35">
      <c r="B18" s="457" t="s">
        <v>92</v>
      </c>
      <c r="C18" s="454">
        <v>61009</v>
      </c>
      <c r="D18" s="464">
        <f>'Detailed Budget'!$P$79</f>
        <v>0</v>
      </c>
      <c r="E18" s="21"/>
      <c r="G18" s="529"/>
      <c r="H18" s="529"/>
      <c r="I18" s="529"/>
      <c r="J18" s="529"/>
      <c r="K18" s="529"/>
      <c r="L18" s="529"/>
      <c r="M18" s="529"/>
    </row>
    <row r="19" spans="2:13" thickBot="1" x14ac:dyDescent="0.35">
      <c r="B19" s="457" t="s">
        <v>93</v>
      </c>
      <c r="C19" s="454">
        <v>61012</v>
      </c>
      <c r="D19" s="464">
        <f>'Detailed Budget'!$P$107</f>
        <v>0</v>
      </c>
      <c r="E19" s="21"/>
      <c r="G19" s="529"/>
      <c r="H19" s="529"/>
      <c r="I19" s="529"/>
      <c r="J19" s="529"/>
      <c r="K19" s="529"/>
      <c r="L19" s="529"/>
      <c r="M19" s="529"/>
    </row>
    <row r="20" spans="2:13" thickBot="1" x14ac:dyDescent="0.35">
      <c r="B20" s="457" t="s">
        <v>94</v>
      </c>
      <c r="C20" s="454">
        <v>61014</v>
      </c>
      <c r="D20" s="458">
        <f>'Detailed Budget'!$P$130</f>
        <v>0</v>
      </c>
      <c r="E20" s="21"/>
      <c r="G20" s="531"/>
      <c r="H20" s="531"/>
      <c r="I20" s="531"/>
      <c r="J20" s="531"/>
      <c r="K20" s="531"/>
      <c r="L20" s="531"/>
      <c r="M20" s="531"/>
    </row>
    <row r="21" spans="2:13" thickBot="1" x14ac:dyDescent="0.35">
      <c r="B21" s="472" t="s">
        <v>95</v>
      </c>
      <c r="C21" s="473" t="s">
        <v>96</v>
      </c>
      <c r="D21" s="458">
        <v>0</v>
      </c>
      <c r="E21" s="21"/>
      <c r="G21" s="529"/>
      <c r="H21" s="529"/>
      <c r="I21" s="529"/>
      <c r="J21" s="529"/>
      <c r="K21" s="529"/>
      <c r="L21" s="529"/>
      <c r="M21" s="529"/>
    </row>
    <row r="22" spans="2:13" thickBot="1" x14ac:dyDescent="0.35">
      <c r="B22" s="462" t="s">
        <v>97</v>
      </c>
      <c r="C22" s="463" t="s">
        <v>98</v>
      </c>
      <c r="D22" s="464">
        <f>'Detailed Budget'!$P$137</f>
        <v>0</v>
      </c>
      <c r="E22" s="21"/>
      <c r="G22" s="529"/>
      <c r="H22" s="529"/>
      <c r="I22" s="529"/>
      <c r="J22" s="529"/>
      <c r="K22" s="529"/>
      <c r="L22" s="529"/>
      <c r="M22" s="529"/>
    </row>
    <row r="23" spans="2:13" thickBot="1" x14ac:dyDescent="0.35">
      <c r="B23" s="457"/>
      <c r="C23" s="106" t="s">
        <v>99</v>
      </c>
      <c r="D23" s="458">
        <f>D10+D11+D12+D13+D14+D15+D17+D18+D19+D20</f>
        <v>0</v>
      </c>
      <c r="E23" s="21"/>
      <c r="G23" s="529"/>
      <c r="H23" s="529"/>
      <c r="I23" s="529"/>
      <c r="J23" s="529"/>
      <c r="K23" s="529"/>
      <c r="L23" s="529"/>
      <c r="M23" s="529"/>
    </row>
    <row r="24" spans="2:13" thickBot="1" x14ac:dyDescent="0.35">
      <c r="B24" s="457" t="s">
        <v>100</v>
      </c>
      <c r="C24" s="106" t="s">
        <v>101</v>
      </c>
      <c r="D24" s="458">
        <f>D23-D16-D18-D19-D22</f>
        <v>0</v>
      </c>
      <c r="E24" s="21"/>
    </row>
    <row r="25" spans="2:13" thickBot="1" x14ac:dyDescent="0.35">
      <c r="B25" s="457" t="s">
        <v>102</v>
      </c>
      <c r="C25" s="454">
        <v>61015</v>
      </c>
      <c r="D25" s="467">
        <f>ROUND(D24*E25,0)</f>
        <v>0</v>
      </c>
      <c r="E25" s="468">
        <f>'Detailed Budget'!$P$8</f>
        <v>0.54</v>
      </c>
    </row>
    <row r="26" spans="2:13" thickBot="1" x14ac:dyDescent="0.35">
      <c r="B26" s="457"/>
      <c r="C26" s="106" t="s">
        <v>103</v>
      </c>
      <c r="D26" s="458">
        <f>D23+D25</f>
        <v>0</v>
      </c>
      <c r="E26" s="21"/>
      <c r="G26" s="21"/>
      <c r="H26" s="21"/>
      <c r="I26" s="21"/>
      <c r="J26" s="21"/>
      <c r="K26" s="21"/>
      <c r="L26" s="21"/>
      <c r="M26" s="21"/>
    </row>
    <row r="27" spans="2:13" ht="14.45" x14ac:dyDescent="0.3">
      <c r="G27" s="21"/>
      <c r="H27" s="21"/>
      <c r="I27" s="21"/>
      <c r="J27" s="21"/>
      <c r="K27" s="21"/>
      <c r="L27" s="21"/>
      <c r="M27" s="21"/>
    </row>
    <row r="28" spans="2:13" ht="14.45" x14ac:dyDescent="0.3">
      <c r="G28" s="21"/>
      <c r="H28" s="21"/>
      <c r="I28" s="21"/>
      <c r="J28" s="21"/>
      <c r="K28" s="21"/>
      <c r="L28" s="21"/>
      <c r="M28" s="21"/>
    </row>
    <row r="29" spans="2:13" ht="14.45" x14ac:dyDescent="0.3">
      <c r="G29" s="21"/>
      <c r="H29" s="21"/>
      <c r="I29" s="21"/>
      <c r="J29" s="21"/>
      <c r="K29" s="21"/>
      <c r="L29" s="21"/>
      <c r="M29" s="21"/>
    </row>
    <row r="30" spans="2:13" ht="14.45" x14ac:dyDescent="0.3">
      <c r="G30" s="21"/>
      <c r="H30" s="21"/>
      <c r="I30" s="21"/>
      <c r="J30" s="21"/>
      <c r="K30" s="21"/>
      <c r="L30" s="21"/>
      <c r="M30" s="21"/>
    </row>
    <row r="31" spans="2:13" ht="14.45" x14ac:dyDescent="0.3">
      <c r="G31" s="21"/>
      <c r="H31" s="21"/>
      <c r="I31" s="21"/>
      <c r="J31" s="21"/>
      <c r="K31" s="21"/>
      <c r="L31" s="21"/>
      <c r="M31" s="21"/>
    </row>
    <row r="32" spans="2:13" ht="14.45" x14ac:dyDescent="0.3">
      <c r="G32" s="21"/>
      <c r="H32" s="21"/>
      <c r="I32" s="21"/>
      <c r="J32" s="21"/>
      <c r="K32" s="21"/>
      <c r="L32" s="21"/>
      <c r="M32" s="21"/>
    </row>
    <row r="33" spans="7:13" ht="14.45" x14ac:dyDescent="0.3">
      <c r="G33" s="21"/>
      <c r="H33" s="21"/>
      <c r="I33" s="21"/>
      <c r="J33" s="21"/>
      <c r="K33" s="21"/>
      <c r="L33" s="21"/>
      <c r="M33" s="21"/>
    </row>
  </sheetData>
  <sheetProtection password="92F0" sheet="1" objects="1" scenarios="1" formatCells="0" selectLockedCells="1"/>
  <mergeCells count="13">
    <mergeCell ref="A1:M1"/>
    <mergeCell ref="G4:M4"/>
    <mergeCell ref="G5:M5"/>
    <mergeCell ref="G6:M6"/>
    <mergeCell ref="G7:M7"/>
    <mergeCell ref="G21:M21"/>
    <mergeCell ref="G22:M22"/>
    <mergeCell ref="G23:M23"/>
    <mergeCell ref="G16:M16"/>
    <mergeCell ref="G17:M17"/>
    <mergeCell ref="G18:M18"/>
    <mergeCell ref="G19:M19"/>
    <mergeCell ref="G20:M20"/>
  </mergeCells>
  <phoneticPr fontId="47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Instructions</vt:lpstr>
      <vt:lpstr>Detailed Budget</vt:lpstr>
      <vt:lpstr>Add'l Personnel</vt:lpstr>
      <vt:lpstr>Add'l Other Exp</vt:lpstr>
      <vt:lpstr>Year 1</vt:lpstr>
      <vt:lpstr>Year 2</vt:lpstr>
      <vt:lpstr>Year 3</vt:lpstr>
      <vt:lpstr>Year 4</vt:lpstr>
      <vt:lpstr>Year 5</vt:lpstr>
      <vt:lpstr>Instructions!OLE_LINK5</vt:lpstr>
      <vt:lpstr>Instructions!OLE_LINK6</vt:lpstr>
    </vt:vector>
  </TitlesOfParts>
  <Company>UTHSC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HCody</dc:creator>
  <cp:lastModifiedBy>Mitchell, William H</cp:lastModifiedBy>
  <cp:lastPrinted>2012-02-27T15:46:18Z</cp:lastPrinted>
  <dcterms:created xsi:type="dcterms:W3CDTF">2011-09-07T17:11:06Z</dcterms:created>
  <dcterms:modified xsi:type="dcterms:W3CDTF">2015-05-27T14:02:36Z</dcterms:modified>
</cp:coreProperties>
</file>