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eaward\Systems &amp; Reporting\Effort\ECC\Min-Max\"/>
    </mc:Choice>
  </mc:AlternateContent>
  <xr:revisionPtr revIDLastSave="0" documentId="13_ncr:1_{E003043B-6B66-4CB9-9DC3-343B0558727B}" xr6:coauthVersionLast="36" xr6:coauthVersionMax="36" xr10:uidLastSave="{00000000-0000-0000-0000-000000000000}"/>
  <bookViews>
    <workbookView xWindow="0" yWindow="0" windowWidth="28800" windowHeight="11685" xr2:uid="{4D7E81EF-E67A-47C7-96A2-0AAA991BE295}"/>
  </bookViews>
  <sheets>
    <sheet name="Navigation" sheetId="8" r:id="rId1"/>
    <sheet name="9-1-23" sheetId="6" r:id="rId2"/>
    <sheet name="3-1-24" sheetId="1" r:id="rId3"/>
    <sheet name="9-1-24" sheetId="10" r:id="rId4"/>
    <sheet name="Calculation Table" sheetId="7" state="hidden" r:id="rId5"/>
    <sheet name="Calculation Table 2" sheetId="3" state="hidden" r:id="rId6"/>
    <sheet name="Calculation Table 3" sheetId="11" state="hidden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1" l="1"/>
  <c r="B14" i="11"/>
  <c r="B18" i="11"/>
  <c r="C74" i="11" l="1"/>
  <c r="H146" i="3" l="1"/>
  <c r="G146" i="3"/>
  <c r="H142" i="3"/>
  <c r="G142" i="3"/>
  <c r="H138" i="3"/>
  <c r="G138" i="3"/>
  <c r="H134" i="3"/>
  <c r="G134" i="3"/>
  <c r="H130" i="3"/>
  <c r="G130" i="3"/>
  <c r="H126" i="3"/>
  <c r="G126" i="3"/>
  <c r="H122" i="3"/>
  <c r="G122" i="3"/>
  <c r="H118" i="3"/>
  <c r="G118" i="3"/>
  <c r="H114" i="3"/>
  <c r="G114" i="3"/>
  <c r="H110" i="3"/>
  <c r="G110" i="3"/>
  <c r="H106" i="3"/>
  <c r="G106" i="3"/>
  <c r="H102" i="3"/>
  <c r="G102" i="3"/>
  <c r="H98" i="3"/>
  <c r="G98" i="3"/>
  <c r="H94" i="3"/>
  <c r="G94" i="3"/>
  <c r="H86" i="3"/>
  <c r="G86" i="3"/>
  <c r="H90" i="3"/>
  <c r="G90" i="3"/>
  <c r="C146" i="3"/>
  <c r="B146" i="3"/>
  <c r="C142" i="3"/>
  <c r="B142" i="3"/>
  <c r="C138" i="3"/>
  <c r="B138" i="3"/>
  <c r="C134" i="3"/>
  <c r="B134" i="3"/>
  <c r="C130" i="3"/>
  <c r="B130" i="3"/>
  <c r="C126" i="3"/>
  <c r="B126" i="3"/>
  <c r="C122" i="3"/>
  <c r="B122" i="3"/>
  <c r="C118" i="3"/>
  <c r="B118" i="3"/>
  <c r="C114" i="3"/>
  <c r="B114" i="3"/>
  <c r="C110" i="3"/>
  <c r="B110" i="3"/>
  <c r="C106" i="3"/>
  <c r="B106" i="3"/>
  <c r="C102" i="3"/>
  <c r="B102" i="3"/>
  <c r="C98" i="3"/>
  <c r="B98" i="3"/>
  <c r="C94" i="3"/>
  <c r="B94" i="3"/>
  <c r="C90" i="3"/>
  <c r="B90" i="3"/>
  <c r="B86" i="3"/>
  <c r="C86" i="3"/>
  <c r="C82" i="3"/>
  <c r="H146" i="11"/>
  <c r="G146" i="11"/>
  <c r="H142" i="11"/>
  <c r="G142" i="11"/>
  <c r="H138" i="11"/>
  <c r="G138" i="11"/>
  <c r="H134" i="11"/>
  <c r="G134" i="11"/>
  <c r="H130" i="11"/>
  <c r="G130" i="11"/>
  <c r="H126" i="11"/>
  <c r="G126" i="11"/>
  <c r="H122" i="11"/>
  <c r="G122" i="11"/>
  <c r="H118" i="11"/>
  <c r="G118" i="11"/>
  <c r="H114" i="11"/>
  <c r="G114" i="11"/>
  <c r="H110" i="11"/>
  <c r="G110" i="11"/>
  <c r="H106" i="11"/>
  <c r="G106" i="11"/>
  <c r="H102" i="11"/>
  <c r="G102" i="11"/>
  <c r="H98" i="11"/>
  <c r="G98" i="11"/>
  <c r="H94" i="11"/>
  <c r="G94" i="11"/>
  <c r="H90" i="11"/>
  <c r="G90" i="11"/>
  <c r="G86" i="11"/>
  <c r="H86" i="11"/>
  <c r="C146" i="11"/>
  <c r="B146" i="11"/>
  <c r="C142" i="11"/>
  <c r="B142" i="11"/>
  <c r="C138" i="11"/>
  <c r="B138" i="11"/>
  <c r="C134" i="11"/>
  <c r="B134" i="11"/>
  <c r="C130" i="11"/>
  <c r="B130" i="11"/>
  <c r="C126" i="11"/>
  <c r="B126" i="11"/>
  <c r="C122" i="11"/>
  <c r="B122" i="11"/>
  <c r="C118" i="11"/>
  <c r="B118" i="11"/>
  <c r="C114" i="11"/>
  <c r="B114" i="11"/>
  <c r="C110" i="11"/>
  <c r="B110" i="11"/>
  <c r="C106" i="11"/>
  <c r="B106" i="11"/>
  <c r="C102" i="11"/>
  <c r="B102" i="11"/>
  <c r="C98" i="11"/>
  <c r="B98" i="11"/>
  <c r="C94" i="11"/>
  <c r="B94" i="11"/>
  <c r="B90" i="11"/>
  <c r="C90" i="11"/>
  <c r="D115" i="3" l="1"/>
  <c r="D114" i="3" s="1"/>
  <c r="J33" i="1" s="1"/>
  <c r="D131" i="3"/>
  <c r="D130" i="3" s="1"/>
  <c r="J38" i="1" s="1"/>
  <c r="D111" i="3"/>
  <c r="D110" i="3" s="1"/>
  <c r="J32" i="1" s="1"/>
  <c r="D127" i="3"/>
  <c r="D126" i="3" s="1"/>
  <c r="J36" i="1" s="1"/>
  <c r="I143" i="3"/>
  <c r="I147" i="3"/>
  <c r="I146" i="3" s="1"/>
  <c r="I139" i="3"/>
  <c r="I138" i="3" s="1"/>
  <c r="I135" i="3"/>
  <c r="I134" i="3" s="1"/>
  <c r="I131" i="3"/>
  <c r="I130" i="3" s="1"/>
  <c r="I127" i="3"/>
  <c r="I126" i="3" s="1"/>
  <c r="I123" i="3"/>
  <c r="I122" i="3" s="1"/>
  <c r="I119" i="3"/>
  <c r="I118" i="3" s="1"/>
  <c r="I115" i="3"/>
  <c r="I114" i="3" s="1"/>
  <c r="I111" i="3"/>
  <c r="I110" i="3" s="1"/>
  <c r="I107" i="3"/>
  <c r="I106" i="3" s="1"/>
  <c r="I103" i="3"/>
  <c r="I102" i="3" s="1"/>
  <c r="I99" i="3"/>
  <c r="I98" i="3" s="1"/>
  <c r="I95" i="3"/>
  <c r="I94" i="3" s="1"/>
  <c r="I91" i="3"/>
  <c r="I90" i="3" s="1"/>
  <c r="D147" i="3"/>
  <c r="D146" i="3" s="1"/>
  <c r="D143" i="3"/>
  <c r="D139" i="3"/>
  <c r="D135" i="3"/>
  <c r="D123" i="3"/>
  <c r="D119" i="3"/>
  <c r="D107" i="3"/>
  <c r="D103" i="3"/>
  <c r="D99" i="3"/>
  <c r="D95" i="3"/>
  <c r="D91" i="3"/>
  <c r="I107" i="11"/>
  <c r="I106" i="11" s="1"/>
  <c r="I127" i="11"/>
  <c r="I126" i="11" s="1"/>
  <c r="I91" i="11"/>
  <c r="I90" i="11" s="1"/>
  <c r="I95" i="11"/>
  <c r="I94" i="11" s="1"/>
  <c r="I147" i="11"/>
  <c r="I146" i="11" s="1"/>
  <c r="I143" i="11"/>
  <c r="I142" i="11" s="1"/>
  <c r="I139" i="11"/>
  <c r="I138" i="11" s="1"/>
  <c r="I135" i="11"/>
  <c r="I134" i="11" s="1"/>
  <c r="I131" i="11"/>
  <c r="I130" i="11" s="1"/>
  <c r="I123" i="11"/>
  <c r="I122" i="11" s="1"/>
  <c r="I119" i="11"/>
  <c r="I118" i="11" s="1"/>
  <c r="I115" i="11"/>
  <c r="I114" i="11" s="1"/>
  <c r="I111" i="11"/>
  <c r="I110" i="11" s="1"/>
  <c r="I103" i="11"/>
  <c r="I102" i="11" s="1"/>
  <c r="I99" i="11"/>
  <c r="I98" i="11" s="1"/>
  <c r="B86" i="11"/>
  <c r="C86" i="11"/>
  <c r="I142" i="3" l="1"/>
  <c r="J37" i="1"/>
  <c r="D106" i="3"/>
  <c r="J31" i="1" s="1"/>
  <c r="D142" i="3"/>
  <c r="J41" i="1" s="1"/>
  <c r="D118" i="3"/>
  <c r="J34" i="1" s="1"/>
  <c r="D90" i="3"/>
  <c r="J27" i="1" s="1"/>
  <c r="D122" i="3"/>
  <c r="J35" i="1" s="1"/>
  <c r="D94" i="3"/>
  <c r="J28" i="1" s="1"/>
  <c r="D98" i="3"/>
  <c r="J29" i="1" s="1"/>
  <c r="D134" i="3"/>
  <c r="J39" i="1" s="1"/>
  <c r="D102" i="3"/>
  <c r="J30" i="1" s="1"/>
  <c r="D138" i="3"/>
  <c r="J40" i="1" s="1"/>
  <c r="D99" i="11"/>
  <c r="D98" i="11" s="1"/>
  <c r="D131" i="11"/>
  <c r="D130" i="11" s="1"/>
  <c r="D103" i="11"/>
  <c r="D102" i="11" s="1"/>
  <c r="D147" i="11"/>
  <c r="D146" i="11" s="1"/>
  <c r="D115" i="11"/>
  <c r="D114" i="11" s="1"/>
  <c r="D135" i="11"/>
  <c r="D134" i="11" s="1"/>
  <c r="D119" i="11"/>
  <c r="D118" i="11" s="1"/>
  <c r="D107" i="11"/>
  <c r="D106" i="11" s="1"/>
  <c r="D123" i="11"/>
  <c r="D122" i="11" s="1"/>
  <c r="D139" i="11"/>
  <c r="D138" i="11" s="1"/>
  <c r="D111" i="11"/>
  <c r="D110" i="11" s="1"/>
  <c r="D143" i="11"/>
  <c r="D142" i="11" s="1"/>
  <c r="D91" i="11"/>
  <c r="D90" i="11" s="1"/>
  <c r="D95" i="11"/>
  <c r="D94" i="11" s="1"/>
  <c r="D127" i="11"/>
  <c r="D126" i="11" s="1"/>
  <c r="H166" i="7"/>
  <c r="G166" i="7"/>
  <c r="H162" i="7"/>
  <c r="G162" i="7"/>
  <c r="H158" i="7"/>
  <c r="G158" i="7"/>
  <c r="H154" i="7"/>
  <c r="G154" i="7"/>
  <c r="H150" i="7"/>
  <c r="G150" i="7"/>
  <c r="H146" i="7"/>
  <c r="G146" i="7"/>
  <c r="H142" i="7"/>
  <c r="G142" i="7"/>
  <c r="H138" i="7"/>
  <c r="G138" i="7"/>
  <c r="H134" i="7"/>
  <c r="G134" i="7"/>
  <c r="H130" i="7"/>
  <c r="G130" i="7"/>
  <c r="H126" i="7"/>
  <c r="G126" i="7"/>
  <c r="H122" i="7"/>
  <c r="G122" i="7"/>
  <c r="H118" i="7"/>
  <c r="G118" i="7"/>
  <c r="H114" i="7"/>
  <c r="G114" i="7"/>
  <c r="H110" i="7"/>
  <c r="G110" i="7"/>
  <c r="H106" i="7"/>
  <c r="G106" i="7"/>
  <c r="H102" i="7"/>
  <c r="G102" i="7"/>
  <c r="H98" i="7"/>
  <c r="G98" i="7"/>
  <c r="H94" i="7"/>
  <c r="G94" i="7"/>
  <c r="H90" i="7"/>
  <c r="G90" i="7"/>
  <c r="G86" i="7"/>
  <c r="H86" i="7"/>
  <c r="C166" i="7"/>
  <c r="B166" i="7"/>
  <c r="C162" i="7"/>
  <c r="B162" i="7"/>
  <c r="C158" i="7"/>
  <c r="B158" i="7"/>
  <c r="C154" i="7"/>
  <c r="B154" i="7"/>
  <c r="C150" i="7"/>
  <c r="B150" i="7"/>
  <c r="C146" i="7"/>
  <c r="B146" i="7"/>
  <c r="B142" i="7"/>
  <c r="C142" i="7"/>
  <c r="C138" i="7"/>
  <c r="B138" i="7"/>
  <c r="C134" i="7"/>
  <c r="B134" i="7"/>
  <c r="C130" i="7"/>
  <c r="B130" i="7"/>
  <c r="C126" i="7"/>
  <c r="B126" i="7"/>
  <c r="C122" i="7"/>
  <c r="B122" i="7"/>
  <c r="C118" i="7"/>
  <c r="B118" i="7"/>
  <c r="C114" i="7"/>
  <c r="B114" i="7"/>
  <c r="C110" i="7"/>
  <c r="B110" i="7"/>
  <c r="C106" i="7"/>
  <c r="B106" i="7"/>
  <c r="C102" i="7"/>
  <c r="B102" i="7"/>
  <c r="C98" i="7"/>
  <c r="B98" i="7"/>
  <c r="C94" i="7"/>
  <c r="B94" i="7"/>
  <c r="C90" i="7"/>
  <c r="B90" i="7"/>
  <c r="B86" i="7"/>
  <c r="C86" i="7"/>
  <c r="J32" i="10" l="1"/>
  <c r="J39" i="10"/>
  <c r="J37" i="10"/>
  <c r="J30" i="10"/>
  <c r="J35" i="10"/>
  <c r="J29" i="10"/>
  <c r="J40" i="10"/>
  <c r="J31" i="10"/>
  <c r="J36" i="10"/>
  <c r="J34" i="10"/>
  <c r="J41" i="10"/>
  <c r="J28" i="10"/>
  <c r="J38" i="10"/>
  <c r="J27" i="10"/>
  <c r="J33" i="10"/>
  <c r="I167" i="7"/>
  <c r="I163" i="7"/>
  <c r="I159" i="7"/>
  <c r="I155" i="7"/>
  <c r="I151" i="7"/>
  <c r="I147" i="7"/>
  <c r="I143" i="7"/>
  <c r="I139" i="7"/>
  <c r="I135" i="7"/>
  <c r="I131" i="7"/>
  <c r="I127" i="7"/>
  <c r="I123" i="7"/>
  <c r="I119" i="7"/>
  <c r="I115" i="7"/>
  <c r="I111" i="7"/>
  <c r="I107" i="7"/>
  <c r="I103" i="7"/>
  <c r="I99" i="7"/>
  <c r="I95" i="7"/>
  <c r="I91" i="7"/>
  <c r="D167" i="7"/>
  <c r="D166" i="7" s="1"/>
  <c r="J46" i="6" s="1"/>
  <c r="D163" i="7"/>
  <c r="D162" i="7" s="1"/>
  <c r="J45" i="6" s="1"/>
  <c r="D159" i="7"/>
  <c r="D158" i="7" s="1"/>
  <c r="J44" i="6" s="1"/>
  <c r="D155" i="7"/>
  <c r="D154" i="7" s="1"/>
  <c r="J43" i="6" s="1"/>
  <c r="D151" i="7"/>
  <c r="D150" i="7" s="1"/>
  <c r="J42" i="6" s="1"/>
  <c r="D147" i="7"/>
  <c r="D146" i="7" s="1"/>
  <c r="J41" i="6" s="1"/>
  <c r="D143" i="7"/>
  <c r="D142" i="7" s="1"/>
  <c r="J40" i="6" s="1"/>
  <c r="D139" i="7"/>
  <c r="D138" i="7" s="1"/>
  <c r="J39" i="6" s="1"/>
  <c r="D135" i="7"/>
  <c r="D134" i="7" s="1"/>
  <c r="J38" i="6" s="1"/>
  <c r="D131" i="7"/>
  <c r="D130" i="7" s="1"/>
  <c r="J37" i="6" s="1"/>
  <c r="D127" i="7"/>
  <c r="D126" i="7" s="1"/>
  <c r="J36" i="6" s="1"/>
  <c r="D123" i="7"/>
  <c r="D122" i="7" s="1"/>
  <c r="J35" i="6" s="1"/>
  <c r="D119" i="7"/>
  <c r="D118" i="7" s="1"/>
  <c r="J34" i="6" s="1"/>
  <c r="D115" i="7"/>
  <c r="D114" i="7" s="1"/>
  <c r="J33" i="6" s="1"/>
  <c r="D111" i="7"/>
  <c r="D110" i="7" s="1"/>
  <c r="J32" i="6" s="1"/>
  <c r="D99" i="7"/>
  <c r="D98" i="7" s="1"/>
  <c r="J29" i="6" s="1"/>
  <c r="D103" i="7"/>
  <c r="D102" i="7" s="1"/>
  <c r="J30" i="6" s="1"/>
  <c r="D107" i="7"/>
  <c r="D106" i="7" s="1"/>
  <c r="J31" i="6" s="1"/>
  <c r="D95" i="7"/>
  <c r="D94" i="7" s="1"/>
  <c r="J28" i="6" s="1"/>
  <c r="D91" i="7"/>
  <c r="D90" i="7" s="1"/>
  <c r="J27" i="6" s="1"/>
  <c r="G82" i="3"/>
  <c r="H82" i="11"/>
  <c r="H78" i="11"/>
  <c r="H74" i="11"/>
  <c r="H70" i="11"/>
  <c r="H66" i="11"/>
  <c r="H62" i="11"/>
  <c r="H58" i="11"/>
  <c r="H54" i="11"/>
  <c r="H50" i="11"/>
  <c r="H46" i="11"/>
  <c r="H42" i="11"/>
  <c r="H38" i="11"/>
  <c r="H34" i="11"/>
  <c r="H30" i="11"/>
  <c r="H26" i="11"/>
  <c r="H22" i="11"/>
  <c r="H18" i="11"/>
  <c r="H14" i="11"/>
  <c r="H10" i="11"/>
  <c r="G82" i="11"/>
  <c r="G78" i="11"/>
  <c r="G74" i="11"/>
  <c r="G70" i="11"/>
  <c r="G66" i="11"/>
  <c r="G62" i="11"/>
  <c r="G58" i="11"/>
  <c r="G54" i="11"/>
  <c r="G50" i="11"/>
  <c r="G46" i="11"/>
  <c r="G42" i="11"/>
  <c r="G38" i="11"/>
  <c r="G34" i="11"/>
  <c r="G30" i="11"/>
  <c r="G26" i="11"/>
  <c r="G22" i="11"/>
  <c r="G18" i="11"/>
  <c r="G14" i="11"/>
  <c r="G10" i="11"/>
  <c r="C82" i="11"/>
  <c r="C78" i="11"/>
  <c r="C70" i="11"/>
  <c r="C66" i="11"/>
  <c r="C62" i="11"/>
  <c r="C58" i="11"/>
  <c r="C54" i="11"/>
  <c r="C50" i="11"/>
  <c r="C46" i="11"/>
  <c r="C42" i="11"/>
  <c r="C38" i="11"/>
  <c r="C34" i="11"/>
  <c r="C30" i="11"/>
  <c r="C26" i="11"/>
  <c r="C22" i="11"/>
  <c r="C18" i="11"/>
  <c r="C14" i="11"/>
  <c r="B82" i="11"/>
  <c r="B78" i="11"/>
  <c r="B74" i="11"/>
  <c r="B70" i="11"/>
  <c r="B66" i="11"/>
  <c r="B62" i="11"/>
  <c r="B58" i="11"/>
  <c r="B54" i="11"/>
  <c r="B50" i="11"/>
  <c r="B46" i="11"/>
  <c r="B42" i="11"/>
  <c r="B38" i="11"/>
  <c r="B34" i="11"/>
  <c r="B30" i="11"/>
  <c r="B26" i="11"/>
  <c r="B22" i="11"/>
  <c r="C10" i="11"/>
  <c r="I118" i="7" l="1"/>
  <c r="I166" i="7"/>
  <c r="I138" i="7"/>
  <c r="I110" i="7"/>
  <c r="I142" i="7"/>
  <c r="I134" i="7"/>
  <c r="I114" i="7"/>
  <c r="I146" i="7"/>
  <c r="I150" i="7"/>
  <c r="I122" i="7"/>
  <c r="I154" i="7"/>
  <c r="I126" i="7"/>
  <c r="I158" i="7"/>
  <c r="I130" i="7"/>
  <c r="I162" i="7"/>
  <c r="I90" i="7"/>
  <c r="I94" i="7"/>
  <c r="I98" i="7"/>
  <c r="I102" i="7"/>
  <c r="I106" i="7"/>
  <c r="I23" i="11"/>
  <c r="I22" i="11" s="1"/>
  <c r="I67" i="11"/>
  <c r="I66" i="11" s="1"/>
  <c r="D11" i="11"/>
  <c r="D10" i="11" s="1"/>
  <c r="I87" i="11"/>
  <c r="I86" i="11" s="1"/>
  <c r="I83" i="11"/>
  <c r="I82" i="11" s="1"/>
  <c r="I79" i="11"/>
  <c r="I78" i="11" s="1"/>
  <c r="I71" i="11"/>
  <c r="I70" i="11" s="1"/>
  <c r="I63" i="11"/>
  <c r="I62" i="11" s="1"/>
  <c r="I55" i="11"/>
  <c r="I54" i="11" s="1"/>
  <c r="I51" i="11"/>
  <c r="I50" i="11" s="1"/>
  <c r="I47" i="11"/>
  <c r="I46" i="11" s="1"/>
  <c r="I39" i="11"/>
  <c r="I38" i="11" s="1"/>
  <c r="I35" i="11"/>
  <c r="I34" i="11" s="1"/>
  <c r="I31" i="11"/>
  <c r="I30" i="11" s="1"/>
  <c r="I19" i="11"/>
  <c r="I18" i="11" s="1"/>
  <c r="I15" i="11"/>
  <c r="I14" i="11" s="1"/>
  <c r="I27" i="11"/>
  <c r="I26" i="11" s="1"/>
  <c r="I43" i="11"/>
  <c r="I42" i="11" s="1"/>
  <c r="I75" i="11"/>
  <c r="I74" i="11" s="1"/>
  <c r="I11" i="11"/>
  <c r="I10" i="11" s="1"/>
  <c r="I59" i="11"/>
  <c r="I58" i="11" s="1"/>
  <c r="D87" i="11"/>
  <c r="D83" i="11"/>
  <c r="D82" i="11" s="1"/>
  <c r="D79" i="11"/>
  <c r="D78" i="11" s="1"/>
  <c r="D75" i="11"/>
  <c r="D74" i="11" s="1"/>
  <c r="D71" i="11"/>
  <c r="D70" i="11" s="1"/>
  <c r="D67" i="11"/>
  <c r="D66" i="11" s="1"/>
  <c r="D63" i="11"/>
  <c r="D62" i="11" s="1"/>
  <c r="D59" i="11"/>
  <c r="D58" i="11" s="1"/>
  <c r="D55" i="11"/>
  <c r="D54" i="11" s="1"/>
  <c r="D51" i="11"/>
  <c r="D50" i="11" s="1"/>
  <c r="D47" i="11"/>
  <c r="D46" i="11" s="1"/>
  <c r="D43" i="11"/>
  <c r="D42" i="11" s="1"/>
  <c r="D39" i="11"/>
  <c r="D38" i="11" s="1"/>
  <c r="D35" i="11"/>
  <c r="D34" i="11" s="1"/>
  <c r="D31" i="11"/>
  <c r="D30" i="11" s="1"/>
  <c r="D27" i="11"/>
  <c r="D26" i="11" s="1"/>
  <c r="D23" i="11"/>
  <c r="D22" i="11" s="1"/>
  <c r="D19" i="11"/>
  <c r="D18" i="11" s="1"/>
  <c r="D15" i="11"/>
  <c r="D14" i="11" s="1"/>
  <c r="G82" i="7"/>
  <c r="C82" i="7"/>
  <c r="J12" i="10" l="1"/>
  <c r="J22" i="10"/>
  <c r="J15" i="10"/>
  <c r="J23" i="10"/>
  <c r="J21" i="10"/>
  <c r="J16" i="10"/>
  <c r="J24" i="10"/>
  <c r="J13" i="10"/>
  <c r="J8" i="10"/>
  <c r="J25" i="10"/>
  <c r="J20" i="10"/>
  <c r="J14" i="10"/>
  <c r="J17" i="10"/>
  <c r="J18" i="10"/>
  <c r="J7" i="10"/>
  <c r="J9" i="10"/>
  <c r="J10" i="10"/>
  <c r="J11" i="10"/>
  <c r="J19" i="10"/>
  <c r="D86" i="11"/>
  <c r="B10" i="7"/>
  <c r="C10" i="7"/>
  <c r="G10" i="7"/>
  <c r="H10" i="7"/>
  <c r="B14" i="7"/>
  <c r="C14" i="7"/>
  <c r="G14" i="7"/>
  <c r="H14" i="7"/>
  <c r="B18" i="7"/>
  <c r="C18" i="7"/>
  <c r="G18" i="7"/>
  <c r="H18" i="7"/>
  <c r="B22" i="7"/>
  <c r="C22" i="7"/>
  <c r="G22" i="7"/>
  <c r="H22" i="7"/>
  <c r="B26" i="7"/>
  <c r="C26" i="7"/>
  <c r="G26" i="7"/>
  <c r="H26" i="7"/>
  <c r="B30" i="7"/>
  <c r="C30" i="7"/>
  <c r="G30" i="7"/>
  <c r="H30" i="7"/>
  <c r="B34" i="7"/>
  <c r="C34" i="7"/>
  <c r="G34" i="7"/>
  <c r="H34" i="7"/>
  <c r="B38" i="7"/>
  <c r="C38" i="7"/>
  <c r="G38" i="7"/>
  <c r="H38" i="7"/>
  <c r="B42" i="7"/>
  <c r="C42" i="7"/>
  <c r="G42" i="7"/>
  <c r="H42" i="7"/>
  <c r="B46" i="7"/>
  <c r="C46" i="7"/>
  <c r="G46" i="7"/>
  <c r="H46" i="7"/>
  <c r="B50" i="7"/>
  <c r="C50" i="7"/>
  <c r="G50" i="7"/>
  <c r="H50" i="7"/>
  <c r="B54" i="7"/>
  <c r="C54" i="7"/>
  <c r="G54" i="7"/>
  <c r="H54" i="7"/>
  <c r="B58" i="7"/>
  <c r="C58" i="7"/>
  <c r="G58" i="7"/>
  <c r="H58" i="7"/>
  <c r="B62" i="7"/>
  <c r="C62" i="7"/>
  <c r="G62" i="7"/>
  <c r="H62" i="7"/>
  <c r="B66" i="7"/>
  <c r="C66" i="7"/>
  <c r="G66" i="7"/>
  <c r="H66" i="7"/>
  <c r="B70" i="7"/>
  <c r="C70" i="7"/>
  <c r="G70" i="7"/>
  <c r="H70" i="7"/>
  <c r="B74" i="7"/>
  <c r="C74" i="7"/>
  <c r="G74" i="7"/>
  <c r="H74" i="7"/>
  <c r="B78" i="7"/>
  <c r="C78" i="7"/>
  <c r="G78" i="7"/>
  <c r="H78" i="7"/>
  <c r="B82" i="7"/>
  <c r="D83" i="7" s="1"/>
  <c r="D82" i="7" s="1"/>
  <c r="J25" i="6" s="1"/>
  <c r="H82" i="7"/>
  <c r="J26" i="10" l="1"/>
  <c r="J42" i="10" s="1"/>
  <c r="D79" i="7"/>
  <c r="D78" i="7" s="1"/>
  <c r="J24" i="6" s="1"/>
  <c r="I79" i="7"/>
  <c r="D75" i="7"/>
  <c r="D74" i="7" s="1"/>
  <c r="J23" i="6" s="1"/>
  <c r="I75" i="7"/>
  <c r="I83" i="7"/>
  <c r="I87" i="7"/>
  <c r="I86" i="7" s="1"/>
  <c r="D87" i="7"/>
  <c r="D15" i="7"/>
  <c r="I19" i="7"/>
  <c r="I11" i="7"/>
  <c r="I10" i="7" s="1"/>
  <c r="D11" i="7"/>
  <c r="D10" i="7" s="1"/>
  <c r="J7" i="6" s="1"/>
  <c r="I15" i="7"/>
  <c r="D19" i="7"/>
  <c r="D18" i="7" s="1"/>
  <c r="J9" i="6" s="1"/>
  <c r="I23" i="7"/>
  <c r="D23" i="7"/>
  <c r="D22" i="7" s="1"/>
  <c r="J10" i="6" s="1"/>
  <c r="I55" i="7"/>
  <c r="D55" i="7"/>
  <c r="D54" i="7" s="1"/>
  <c r="J18" i="6" s="1"/>
  <c r="I39" i="7"/>
  <c r="I51" i="7"/>
  <c r="D51" i="7"/>
  <c r="D50" i="7" s="1"/>
  <c r="J17" i="6" s="1"/>
  <c r="D71" i="7"/>
  <c r="D70" i="7" s="1"/>
  <c r="J22" i="6" s="1"/>
  <c r="I71" i="7"/>
  <c r="D67" i="7"/>
  <c r="D66" i="7" s="1"/>
  <c r="J21" i="6" s="1"/>
  <c r="I67" i="7"/>
  <c r="I63" i="7"/>
  <c r="D63" i="7"/>
  <c r="D62" i="7" s="1"/>
  <c r="J20" i="6" s="1"/>
  <c r="D59" i="7"/>
  <c r="D58" i="7" s="1"/>
  <c r="J19" i="6" s="1"/>
  <c r="I59" i="7"/>
  <c r="I47" i="7"/>
  <c r="D47" i="7"/>
  <c r="D46" i="7" s="1"/>
  <c r="J16" i="6" s="1"/>
  <c r="D43" i="7"/>
  <c r="D42" i="7" s="1"/>
  <c r="J15" i="6" s="1"/>
  <c r="I43" i="7"/>
  <c r="D39" i="7"/>
  <c r="D38" i="7" s="1"/>
  <c r="J14" i="6" s="1"/>
  <c r="I31" i="7"/>
  <c r="D31" i="7"/>
  <c r="D30" i="7" s="1"/>
  <c r="J12" i="6" s="1"/>
  <c r="I35" i="7"/>
  <c r="I27" i="7"/>
  <c r="D27" i="7"/>
  <c r="D26" i="7" s="1"/>
  <c r="J11" i="6" s="1"/>
  <c r="D35" i="7"/>
  <c r="D34" i="7" s="1"/>
  <c r="J13" i="6" s="1"/>
  <c r="D14" i="7" l="1"/>
  <c r="J8" i="6" s="1"/>
  <c r="I70" i="7"/>
  <c r="I46" i="7"/>
  <c r="I82" i="7"/>
  <c r="I50" i="7"/>
  <c r="I42" i="7"/>
  <c r="I66" i="7"/>
  <c r="I54" i="7"/>
  <c r="I34" i="7"/>
  <c r="I74" i="7"/>
  <c r="I30" i="7"/>
  <c r="I38" i="7"/>
  <c r="I78" i="7"/>
  <c r="I58" i="7"/>
  <c r="I62" i="7"/>
  <c r="I26" i="7"/>
  <c r="I22" i="7"/>
  <c r="I18" i="7"/>
  <c r="I14" i="7"/>
  <c r="D86" i="7"/>
  <c r="J26" i="6" s="1"/>
  <c r="J47" i="6" l="1"/>
  <c r="B82" i="3"/>
  <c r="H82" i="3" l="1"/>
  <c r="C66" i="3"/>
  <c r="C70" i="3"/>
  <c r="C74" i="3"/>
  <c r="C78" i="3"/>
  <c r="I83" i="3" l="1"/>
  <c r="I82" i="3" s="1"/>
  <c r="D83" i="3"/>
  <c r="D82" i="3" s="1"/>
  <c r="J25" i="1" s="1"/>
  <c r="C42" i="3"/>
  <c r="B42" i="3"/>
  <c r="H58" i="3"/>
  <c r="H54" i="3"/>
  <c r="C62" i="3"/>
  <c r="C58" i="3"/>
  <c r="C54" i="3"/>
  <c r="C50" i="3"/>
  <c r="C46" i="3"/>
  <c r="H78" i="3"/>
  <c r="H74" i="3"/>
  <c r="H70" i="3"/>
  <c r="H66" i="3"/>
  <c r="H62" i="3"/>
  <c r="C38" i="3"/>
  <c r="C26" i="3"/>
  <c r="H50" i="3"/>
  <c r="H46" i="3"/>
  <c r="H42" i="3"/>
  <c r="H38" i="3"/>
  <c r="H26" i="3"/>
  <c r="H34" i="3"/>
  <c r="H30" i="3"/>
  <c r="H22" i="3"/>
  <c r="H18" i="3"/>
  <c r="H14" i="3"/>
  <c r="H10" i="3"/>
  <c r="G78" i="3"/>
  <c r="G74" i="3"/>
  <c r="G70" i="3"/>
  <c r="G66" i="3"/>
  <c r="G62" i="3"/>
  <c r="G58" i="3"/>
  <c r="G54" i="3"/>
  <c r="G50" i="3"/>
  <c r="G46" i="3"/>
  <c r="G42" i="3"/>
  <c r="G38" i="3"/>
  <c r="G34" i="3"/>
  <c r="G30" i="3"/>
  <c r="G26" i="3"/>
  <c r="G22" i="3"/>
  <c r="G18" i="3"/>
  <c r="G14" i="3"/>
  <c r="G10" i="3"/>
  <c r="I87" i="3" s="1"/>
  <c r="I86" i="3" s="1"/>
  <c r="B78" i="3"/>
  <c r="B74" i="3"/>
  <c r="B70" i="3"/>
  <c r="B66" i="3"/>
  <c r="B62" i="3"/>
  <c r="B58" i="3"/>
  <c r="B54" i="3"/>
  <c r="B50" i="3"/>
  <c r="B46" i="3"/>
  <c r="B38" i="3"/>
  <c r="B34" i="3"/>
  <c r="B30" i="3"/>
  <c r="B26" i="3"/>
  <c r="B22" i="3"/>
  <c r="B18" i="3"/>
  <c r="B14" i="3"/>
  <c r="B10" i="3"/>
  <c r="C14" i="3"/>
  <c r="C30" i="3"/>
  <c r="C34" i="3"/>
  <c r="C22" i="3"/>
  <c r="C18" i="3"/>
  <c r="C10" i="3"/>
  <c r="D87" i="3" l="1"/>
  <c r="I35" i="3"/>
  <c r="I15" i="3"/>
  <c r="I31" i="3"/>
  <c r="I30" i="3" s="1"/>
  <c r="I47" i="3"/>
  <c r="I39" i="3"/>
  <c r="I23" i="3"/>
  <c r="I71" i="3"/>
  <c r="I55" i="3"/>
  <c r="I19" i="3"/>
  <c r="I79" i="3"/>
  <c r="I75" i="3"/>
  <c r="I67" i="3"/>
  <c r="I63" i="3"/>
  <c r="I59" i="3"/>
  <c r="I51" i="3"/>
  <c r="I43" i="3"/>
  <c r="I27" i="3"/>
  <c r="I11" i="3"/>
  <c r="D79" i="3"/>
  <c r="D78" i="3" s="1"/>
  <c r="J24" i="1" s="1"/>
  <c r="D75" i="3"/>
  <c r="D74" i="3" s="1"/>
  <c r="J23" i="1" s="1"/>
  <c r="D71" i="3"/>
  <c r="D70" i="3" s="1"/>
  <c r="J22" i="1" s="1"/>
  <c r="D67" i="3"/>
  <c r="D66" i="3" s="1"/>
  <c r="J21" i="1" s="1"/>
  <c r="D63" i="3"/>
  <c r="D62" i="3" s="1"/>
  <c r="J20" i="1" s="1"/>
  <c r="D15" i="3"/>
  <c r="D14" i="3" s="1"/>
  <c r="J8" i="1" s="1"/>
  <c r="D59" i="3"/>
  <c r="D58" i="3" s="1"/>
  <c r="J19" i="1" s="1"/>
  <c r="D55" i="3"/>
  <c r="D54" i="3" s="1"/>
  <c r="J18" i="1" s="1"/>
  <c r="D51" i="3"/>
  <c r="D50" i="3" s="1"/>
  <c r="J17" i="1" s="1"/>
  <c r="D47" i="3"/>
  <c r="D46" i="3" s="1"/>
  <c r="J16" i="1" s="1"/>
  <c r="D31" i="3"/>
  <c r="D30" i="3" s="1"/>
  <c r="J12" i="1" s="1"/>
  <c r="D43" i="3"/>
  <c r="D42" i="3" s="1"/>
  <c r="J15" i="1" s="1"/>
  <c r="D39" i="3"/>
  <c r="D38" i="3" s="1"/>
  <c r="J14" i="1" s="1"/>
  <c r="D35" i="3"/>
  <c r="D34" i="3" s="1"/>
  <c r="J13" i="1" s="1"/>
  <c r="D27" i="3"/>
  <c r="D26" i="3" s="1"/>
  <c r="J11" i="1" s="1"/>
  <c r="D23" i="3"/>
  <c r="D22" i="3" s="1"/>
  <c r="J10" i="1" s="1"/>
  <c r="D19" i="3"/>
  <c r="D18" i="3" s="1"/>
  <c r="J9" i="1" s="1"/>
  <c r="D11" i="3"/>
  <c r="D10" i="3" s="1"/>
  <c r="J7" i="1" s="1"/>
  <c r="I58" i="3" l="1"/>
  <c r="I66" i="3"/>
  <c r="I46" i="3"/>
  <c r="I70" i="3"/>
  <c r="I38" i="3"/>
  <c r="I50" i="3"/>
  <c r="I22" i="3"/>
  <c r="I10" i="3"/>
  <c r="I78" i="3"/>
  <c r="I14" i="3"/>
  <c r="I62" i="3"/>
  <c r="I34" i="3"/>
  <c r="I74" i="3"/>
  <c r="I26" i="3"/>
  <c r="I18" i="3"/>
  <c r="I42" i="3"/>
  <c r="I54" i="3"/>
  <c r="D86" i="3"/>
  <c r="J26" i="1" s="1"/>
  <c r="J4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A9163BA-FAD6-46D7-BBD8-8064BC2B861F}" keepAlive="1" name="Query - Calculation Table" description="Connection to the 'Calculation Table' query in the workbook." type="5" refreshedVersion="6" background="1">
    <dbPr connection="Provider=Microsoft.Mashup.OleDb.1;Data Source=$Workbook$;Location=Calculation Table;Extended Properties=&quot;&quot;" command="SELECT * FROM [Calculation Table]"/>
  </connection>
  <connection id="2" xr16:uid="{EE01133D-2340-447E-AAA1-5A0A9382171B}" keepAlive="1" name="Query - Effort Commitment Waiver_Final Draft-kim- updated 09-19-2022 ver 3 xml" description="Connection to the 'Effort Commitment Waiver_Final Draft-kim- updated 09-19-2022 ver 3 xml' query in the workbook." type="5" refreshedVersion="6" background="1">
    <dbPr connection="Provider=Microsoft.Mashup.OleDb.1;Data Source=$Workbook$;Location=Effort Commitment Waiver_Final Draft-kim- updated 09-19-2022 ver 3 xml;Extended Properties=&quot;&quot;" command="SELECT * FROM [Effort Commitment Waiver_Final Draft-kim- updated 09-19-2022 ver 3 xml]"/>
  </connection>
</connections>
</file>

<file path=xl/sharedStrings.xml><?xml version="1.0" encoding="utf-8"?>
<sst xmlns="http://schemas.openxmlformats.org/spreadsheetml/2006/main" count="747" uniqueCount="33">
  <si>
    <t>FMS #</t>
  </si>
  <si>
    <t>Sponsor</t>
  </si>
  <si>
    <t>Grant #</t>
  </si>
  <si>
    <t>Short Title</t>
  </si>
  <si>
    <t>Effort Period</t>
  </si>
  <si>
    <t>Prorated by Grant Start/End Dates</t>
  </si>
  <si>
    <t>Name</t>
  </si>
  <si>
    <t>Employee ID</t>
  </si>
  <si>
    <t xml:space="preserve">                                    </t>
  </si>
  <si>
    <t>Effort Period of Performance</t>
  </si>
  <si>
    <t>Effort with no salary</t>
  </si>
  <si>
    <r>
      <rPr>
        <b/>
        <u/>
        <sz val="11"/>
        <color theme="1"/>
        <rFont val="Arial"/>
        <family val="2"/>
      </rPr>
      <t>List All Active Projects regardless of salary and All Proposals "that are likely to be funded" including grant information</t>
    </r>
    <r>
      <rPr>
        <b/>
        <sz val="11"/>
        <color theme="1"/>
        <rFont val="Arial"/>
        <family val="2"/>
      </rPr>
      <t>:</t>
    </r>
  </si>
  <si>
    <t>Original and Formal Reductions</t>
  </si>
  <si>
    <t>Months</t>
  </si>
  <si>
    <t>Start date calc</t>
  </si>
  <si>
    <t>TOTAL=</t>
  </si>
  <si>
    <t>Period</t>
  </si>
  <si>
    <r>
      <t>Note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1"/>
        <color rgb="FF000000"/>
        <rFont val="Arial"/>
        <family val="2"/>
      </rPr>
      <t>: Mentoring does not require dedicated effort</t>
    </r>
  </si>
  <si>
    <r>
      <t>NOTE</t>
    </r>
    <r>
      <rPr>
        <b/>
        <vertAlign val="superscript"/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>: An Individuals Total Effort Must be Included:</t>
    </r>
  </si>
  <si>
    <t>In-Kind/Cost Shared Effort</t>
  </si>
  <si>
    <r>
      <t>NOTE</t>
    </r>
    <r>
      <rPr>
        <b/>
        <vertAlign val="superscript"/>
        <sz val="11"/>
        <color rgb="FF000000"/>
        <rFont val="Arial"/>
        <family val="2"/>
      </rPr>
      <t>3</t>
    </r>
    <r>
      <rPr>
        <b/>
        <sz val="11"/>
        <color rgb="FF000000"/>
        <rFont val="Arial"/>
        <family val="2"/>
      </rPr>
      <t>: Consider Program Specific Requirements</t>
    </r>
  </si>
  <si>
    <t>Project Start Date</t>
  </si>
  <si>
    <t>Original Commited Effort</t>
  </si>
  <si>
    <t>Key Per NOA? (Y/N)</t>
  </si>
  <si>
    <t>Original Committed Effort</t>
  </si>
  <si>
    <t>Key per NOA? (Y/N)</t>
  </si>
  <si>
    <t>Notes</t>
  </si>
  <si>
    <t>Save and email workbook to Effort@uth.tmc.edu once completed</t>
  </si>
  <si>
    <t>Revised Committed Effort</t>
  </si>
  <si>
    <t>September 2024</t>
  </si>
  <si>
    <t>March 2024</t>
  </si>
  <si>
    <t>September 2023</t>
  </si>
  <si>
    <t>Project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</si>
</sst>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4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0" borderId="0" xfId="0" applyFont="1"/>
    <xf numFmtId="164" fontId="4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0" fillId="0" borderId="0" xfId="0" applyFill="1"/>
    <xf numFmtId="0" fontId="4" fillId="0" borderId="0" xfId="0" applyFont="1" applyBorder="1"/>
    <xf numFmtId="10" fontId="4" fillId="0" borderId="0" xfId="0" applyNumberFormat="1" applyFont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3" borderId="0" xfId="0" applyFill="1" applyProtection="1"/>
    <xf numFmtId="14" fontId="0" fillId="0" borderId="2" xfId="0" applyNumberFormat="1" applyBorder="1" applyProtection="1"/>
    <xf numFmtId="1" fontId="0" fillId="0" borderId="0" xfId="0" applyNumberFormat="1" applyProtection="1"/>
    <xf numFmtId="1" fontId="0" fillId="0" borderId="0" xfId="1" applyNumberFormat="1" applyFont="1" applyProtection="1"/>
    <xf numFmtId="10" fontId="0" fillId="0" borderId="2" xfId="1" applyNumberFormat="1" applyFont="1" applyBorder="1" applyProtection="1"/>
    <xf numFmtId="2" fontId="0" fillId="0" borderId="0" xfId="0" applyNumberFormat="1" applyProtection="1"/>
    <xf numFmtId="2" fontId="0" fillId="0" borderId="2" xfId="0" applyNumberFormat="1" applyBorder="1" applyProtection="1"/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4" borderId="0" xfId="0" applyFont="1" applyFill="1" applyBorder="1"/>
    <xf numFmtId="10" fontId="4" fillId="2" borderId="3" xfId="0" applyNumberFormat="1" applyFont="1" applyFill="1" applyBorder="1" applyProtection="1"/>
    <xf numFmtId="10" fontId="2" fillId="2" borderId="3" xfId="0" applyNumberFormat="1" applyFont="1" applyFill="1" applyBorder="1" applyProtection="1"/>
    <xf numFmtId="0" fontId="6" fillId="0" borderId="0" xfId="0" applyFont="1" applyAlignment="1" applyProtection="1">
      <alignment vertical="center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 vertical="center"/>
    </xf>
    <xf numFmtId="10" fontId="4" fillId="0" borderId="0" xfId="0" applyNumberFormat="1" applyFont="1" applyProtection="1"/>
    <xf numFmtId="0" fontId="10" fillId="0" borderId="0" xfId="0" applyFont="1" applyProtection="1"/>
    <xf numFmtId="0" fontId="9" fillId="0" borderId="0" xfId="0" applyFont="1" applyAlignment="1" applyProtection="1">
      <alignment vertical="center"/>
    </xf>
    <xf numFmtId="0" fontId="2" fillId="0" borderId="0" xfId="0" applyFont="1" applyProtection="1"/>
    <xf numFmtId="0" fontId="4" fillId="0" borderId="0" xfId="0" quotePrefix="1" applyFont="1" applyFill="1"/>
    <xf numFmtId="14" fontId="4" fillId="0" borderId="0" xfId="0" applyNumberFormat="1" applyFont="1" applyFill="1" applyAlignment="1">
      <alignment horizontal="left" vertical="center"/>
    </xf>
    <xf numFmtId="0" fontId="0" fillId="3" borderId="0" xfId="0" applyFill="1"/>
    <xf numFmtId="10" fontId="0" fillId="0" borderId="0" xfId="0" applyNumberFormat="1"/>
    <xf numFmtId="0" fontId="12" fillId="0" borderId="0" xfId="0" applyFont="1"/>
    <xf numFmtId="10" fontId="4" fillId="2" borderId="4" xfId="0" applyNumberFormat="1" applyFont="1" applyFill="1" applyBorder="1" applyProtection="1"/>
    <xf numFmtId="0" fontId="4" fillId="0" borderId="1" xfId="0" applyFont="1" applyBorder="1"/>
    <xf numFmtId="9" fontId="4" fillId="0" borderId="0" xfId="1" applyFont="1" applyAlignment="1">
      <alignment horizontal="right"/>
    </xf>
    <xf numFmtId="9" fontId="4" fillId="0" borderId="0" xfId="1" applyFont="1" applyFill="1" applyAlignment="1">
      <alignment horizontal="right"/>
    </xf>
    <xf numFmtId="9" fontId="4" fillId="0" borderId="0" xfId="1" applyFont="1" applyAlignment="1" applyProtection="1">
      <alignment horizontal="righ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14" fontId="2" fillId="5" borderId="1" xfId="0" applyNumberFormat="1" applyFont="1" applyFill="1" applyBorder="1" applyAlignment="1">
      <alignment horizontal="right"/>
    </xf>
    <xf numFmtId="9" fontId="2" fillId="5" borderId="1" xfId="1" applyFont="1" applyFill="1" applyBorder="1" applyAlignment="1">
      <alignment horizontal="right"/>
    </xf>
    <xf numFmtId="10" fontId="2" fillId="5" borderId="1" xfId="0" applyNumberFormat="1" applyFont="1" applyFill="1" applyBorder="1" applyAlignment="1">
      <alignment horizontal="right" wrapText="1"/>
    </xf>
    <xf numFmtId="0" fontId="2" fillId="5" borderId="1" xfId="0" applyFont="1" applyFill="1" applyBorder="1" applyAlignment="1" applyProtection="1">
      <alignment horizontal="right"/>
    </xf>
    <xf numFmtId="0" fontId="12" fillId="5" borderId="1" xfId="0" applyFont="1" applyFill="1" applyBorder="1"/>
    <xf numFmtId="0" fontId="12" fillId="5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/>
    <xf numFmtId="49" fontId="2" fillId="0" borderId="0" xfId="0" quotePrefix="1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 vertical="top"/>
    </xf>
    <xf numFmtId="49" fontId="2" fillId="0" borderId="0" xfId="0" applyNumberFormat="1" applyFont="1"/>
    <xf numFmtId="49" fontId="2" fillId="0" borderId="0" xfId="0" quotePrefix="1" applyNumberFormat="1" applyFont="1"/>
    <xf numFmtId="0" fontId="2" fillId="0" borderId="0" xfId="0" quotePrefix="1" applyFont="1" applyFill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Fill="1"/>
    <xf numFmtId="14" fontId="2" fillId="0" borderId="0" xfId="0" applyNumberFormat="1" applyFont="1" applyFill="1" applyAlignment="1"/>
    <xf numFmtId="14" fontId="4" fillId="0" borderId="0" xfId="0" applyNumberFormat="1" applyFont="1" applyAlignment="1">
      <alignment horizontal="right"/>
    </xf>
    <xf numFmtId="0" fontId="2" fillId="5" borderId="1" xfId="0" applyFont="1" applyFill="1" applyBorder="1" applyProtection="1"/>
    <xf numFmtId="14" fontId="2" fillId="5" borderId="1" xfId="0" applyNumberFormat="1" applyFont="1" applyFill="1" applyBorder="1" applyAlignment="1" applyProtection="1">
      <alignment horizontal="right"/>
    </xf>
    <xf numFmtId="14" fontId="4" fillId="0" borderId="0" xfId="0" applyNumberFormat="1" applyFont="1" applyAlignment="1" applyProtection="1">
      <alignment horizontal="right"/>
    </xf>
    <xf numFmtId="0" fontId="4" fillId="4" borderId="5" xfId="0" applyFont="1" applyFill="1" applyBorder="1"/>
    <xf numFmtId="0" fontId="4" fillId="4" borderId="0" xfId="0" applyFont="1" applyFill="1"/>
    <xf numFmtId="0" fontId="13" fillId="4" borderId="0" xfId="2" applyFont="1" applyFill="1" applyBorder="1" applyAlignment="1">
      <alignment horizontal="center" vertical="center"/>
    </xf>
    <xf numFmtId="0" fontId="4" fillId="4" borderId="6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0" fontId="4" fillId="4" borderId="13" xfId="0" applyFont="1" applyFill="1" applyBorder="1"/>
    <xf numFmtId="14" fontId="2" fillId="0" borderId="0" xfId="0" applyNumberFormat="1" applyFont="1" applyFill="1" applyAlignment="1">
      <alignment horizontal="left" vertical="center"/>
    </xf>
    <xf numFmtId="14" fontId="2" fillId="0" borderId="0" xfId="1" applyNumberFormat="1" applyFont="1" applyFill="1"/>
    <xf numFmtId="9" fontId="2" fillId="0" borderId="0" xfId="1" applyFont="1" applyFill="1"/>
    <xf numFmtId="9" fontId="0" fillId="0" borderId="0" xfId="1" applyFont="1"/>
    <xf numFmtId="9" fontId="4" fillId="0" borderId="0" xfId="1" applyFont="1" applyFill="1" applyAlignment="1">
      <alignment horizontal="left" vertical="center"/>
    </xf>
    <xf numFmtId="0" fontId="2" fillId="0" borderId="14" xfId="0" applyFont="1" applyBorder="1" applyAlignment="1" applyProtection="1">
      <alignment horizontal="centerContinuous"/>
    </xf>
    <xf numFmtId="0" fontId="2" fillId="0" borderId="15" xfId="0" applyFont="1" applyBorder="1" applyAlignment="1" applyProtection="1">
      <alignment horizontal="centerContinuous"/>
    </xf>
    <xf numFmtId="10" fontId="2" fillId="5" borderId="1" xfId="0" applyNumberFormat="1" applyFont="1" applyFill="1" applyBorder="1" applyAlignment="1" applyProtection="1">
      <alignment horizontal="center" wrapText="1"/>
    </xf>
    <xf numFmtId="10" fontId="2" fillId="5" borderId="1" xfId="0" applyNumberFormat="1" applyFont="1" applyFill="1" applyBorder="1" applyAlignment="1">
      <alignment horizontal="center" wrapText="1"/>
    </xf>
    <xf numFmtId="49" fontId="2" fillId="5" borderId="1" xfId="0" applyNumberFormat="1" applyFont="1" applyFill="1" applyBorder="1" applyAlignment="1" applyProtection="1">
      <alignment horizontal="center"/>
    </xf>
    <xf numFmtId="0" fontId="12" fillId="5" borderId="1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36">
    <dxf>
      <font>
        <color theme="1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numFmt numFmtId="30" formatCode="@"/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numFmt numFmtId="30" formatCode="@"/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>
          <bgColor theme="1"/>
        </patternFill>
      </fill>
    </dxf>
    <dxf>
      <font>
        <color auto="1"/>
      </font>
      <numFmt numFmtId="30" formatCode="@"/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ill>
        <patternFill patternType="none">
          <bgColor auto="1"/>
        </patternFill>
      </fill>
    </dxf>
    <dxf>
      <font>
        <color auto="1"/>
      </font>
      <numFmt numFmtId="30" formatCode="@"/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-1-24'!A1"/><Relationship Id="rId2" Type="http://schemas.openxmlformats.org/officeDocument/2006/relationships/hyperlink" Target="#'9-1-24'!A1"/><Relationship Id="rId1" Type="http://schemas.openxmlformats.org/officeDocument/2006/relationships/hyperlink" Target="https://www.uth.edu/sponsored-projects-administration/tools-resources/tools-resources-documents/How%20to%20Submit%20MinMax%20Waivers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#'9-1-23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126546</xdr:colOff>
      <xdr:row>1</xdr:row>
      <xdr:rowOff>68035</xdr:rowOff>
    </xdr:from>
    <xdr:to>
      <xdr:col>20</xdr:col>
      <xdr:colOff>519546</xdr:colOff>
      <xdr:row>6</xdr:row>
      <xdr:rowOff>103412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C7BA4C-CF96-43F5-9B9A-0CB86A858167}"/>
            </a:ext>
          </a:extLst>
        </xdr:cNvPr>
        <xdr:cNvSpPr txBox="1"/>
      </xdr:nvSpPr>
      <xdr:spPr>
        <a:xfrm>
          <a:off x="126546" y="241217"/>
          <a:ext cx="12515727" cy="90128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 b="1" u="none">
              <a:solidFill>
                <a:schemeClr val="tx1"/>
              </a:solidFill>
            </a:rPr>
            <a:t>Please</a:t>
          </a:r>
          <a:r>
            <a:rPr lang="en-US" sz="4000" b="1" u="none" baseline="0">
              <a:solidFill>
                <a:schemeClr val="tx1"/>
              </a:solidFill>
            </a:rPr>
            <a:t> select the date that your waiver request will begin:</a:t>
          </a:r>
          <a:endParaRPr lang="en-US" sz="4000" b="1" u="none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571501</xdr:colOff>
      <xdr:row>6</xdr:row>
      <xdr:rowOff>111699</xdr:rowOff>
    </xdr:from>
    <xdr:to>
      <xdr:col>34</xdr:col>
      <xdr:colOff>51957</xdr:colOff>
      <xdr:row>26</xdr:row>
      <xdr:rowOff>54429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4CE7DD-C5F6-4E86-9245-16C040970564}"/>
            </a:ext>
          </a:extLst>
        </xdr:cNvPr>
        <xdr:cNvSpPr txBox="1"/>
      </xdr:nvSpPr>
      <xdr:spPr>
        <a:xfrm>
          <a:off x="13430251" y="1186663"/>
          <a:ext cx="7440635" cy="3480587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571500" indent="-571500">
            <a:buFont typeface="Wingdings" panose="05000000000000000000" pitchFamily="2" charset="2"/>
            <a:buChar char="§"/>
          </a:pPr>
          <a:r>
            <a:rPr lang="en-US" sz="3200"/>
            <a:t>Send completed workbook to effort@uth.tmc.edu</a:t>
          </a:r>
          <a:r>
            <a:rPr lang="en-US" sz="3200" baseline="0"/>
            <a:t> for review</a:t>
          </a:r>
        </a:p>
        <a:p>
          <a:pPr marL="571500" indent="-571500">
            <a:buFont typeface="Wingdings" panose="05000000000000000000" pitchFamily="2" charset="2"/>
            <a:buChar char="§"/>
          </a:pPr>
          <a:r>
            <a:rPr lang="en-US" sz="3200" baseline="0"/>
            <a:t>Waivers are active for </a:t>
          </a:r>
          <a:r>
            <a:rPr lang="en-US" sz="3200" b="1" baseline="0"/>
            <a:t>one year</a:t>
          </a:r>
        </a:p>
        <a:p>
          <a:pPr marL="571500" indent="-571500">
            <a:buFont typeface="Wingdings" panose="05000000000000000000" pitchFamily="2" charset="2"/>
            <a:buChar char="§"/>
          </a:pPr>
          <a:r>
            <a:rPr lang="en-US" sz="3200"/>
            <a:t>Click</a:t>
          </a:r>
          <a:r>
            <a:rPr lang="en-US" sz="3200" baseline="0"/>
            <a:t> </a:t>
          </a:r>
          <a:r>
            <a:rPr lang="en-US" sz="3200" b="1" baseline="0">
              <a:solidFill>
                <a:srgbClr val="FF0000"/>
              </a:solidFill>
            </a:rPr>
            <a:t>here</a:t>
          </a:r>
          <a:r>
            <a:rPr lang="en-US" sz="3200" baseline="0"/>
            <a:t> to access the complete guide</a:t>
          </a:r>
          <a:endParaRPr lang="en-US" sz="3200"/>
        </a:p>
      </xdr:txBody>
    </xdr:sp>
    <xdr:clientData/>
  </xdr:twoCellAnchor>
  <xdr:twoCellAnchor>
    <xdr:from>
      <xdr:col>21</xdr:col>
      <xdr:colOff>519543</xdr:colOff>
      <xdr:row>0</xdr:row>
      <xdr:rowOff>155864</xdr:rowOff>
    </xdr:from>
    <xdr:to>
      <xdr:col>34</xdr:col>
      <xdr:colOff>51955</xdr:colOff>
      <xdr:row>5</xdr:row>
      <xdr:rowOff>155864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585735-6CB9-4D32-BC2F-7EB2948932F3}"/>
            </a:ext>
          </a:extLst>
        </xdr:cNvPr>
        <xdr:cNvSpPr txBox="1"/>
      </xdr:nvSpPr>
      <xdr:spPr>
        <a:xfrm>
          <a:off x="13248407" y="155864"/>
          <a:ext cx="7412184" cy="883227"/>
        </a:xfrm>
        <a:prstGeom prst="rect">
          <a:avLst/>
        </a:prstGeom>
        <a:solidFill>
          <a:schemeClr val="tx2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>
              <a:solidFill>
                <a:schemeClr val="bg1"/>
              </a:solidFill>
            </a:rPr>
            <a:t>Helpful Tips</a:t>
          </a:r>
        </a:p>
      </xdr:txBody>
    </xdr:sp>
    <xdr:clientData/>
  </xdr:twoCellAnchor>
  <xdr:twoCellAnchor>
    <xdr:from>
      <xdr:col>2</xdr:col>
      <xdr:colOff>517071</xdr:colOff>
      <xdr:row>21</xdr:row>
      <xdr:rowOff>149678</xdr:rowOff>
    </xdr:from>
    <xdr:to>
      <xdr:col>17</xdr:col>
      <xdr:colOff>312964</xdr:colOff>
      <xdr:row>27</xdr:row>
      <xdr:rowOff>13608</xdr:rowOff>
    </xdr:to>
    <xdr:sp macro="" textlink="">
      <xdr:nvSpPr>
        <xdr:cNvPr id="17" name="TextBox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4FE14C-E8FA-44A9-B7F5-951A9B3AAA41}"/>
            </a:ext>
          </a:extLst>
        </xdr:cNvPr>
        <xdr:cNvSpPr txBox="1"/>
      </xdr:nvSpPr>
      <xdr:spPr>
        <a:xfrm>
          <a:off x="1741714" y="3905249"/>
          <a:ext cx="8980714" cy="898073"/>
        </a:xfrm>
        <a:prstGeom prst="rect">
          <a:avLst/>
        </a:prstGeom>
        <a:solidFill>
          <a:schemeClr val="accent2">
            <a:lumMod val="75000"/>
          </a:schemeClr>
        </a:solidFill>
        <a:ln w="349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9/1/24</a:t>
          </a:r>
          <a:endParaRPr lang="en-US" sz="3600" b="1">
            <a:solidFill>
              <a:schemeClr val="bg1"/>
            </a:solidFill>
            <a:effectLst/>
          </a:endParaRPr>
        </a:p>
        <a:p>
          <a:endParaRPr lang="en-US" sz="1100"/>
        </a:p>
      </xdr:txBody>
    </xdr:sp>
    <xdr:clientData/>
  </xdr:twoCellAnchor>
  <xdr:twoCellAnchor>
    <xdr:from>
      <xdr:col>2</xdr:col>
      <xdr:colOff>503464</xdr:colOff>
      <xdr:row>15</xdr:row>
      <xdr:rowOff>54429</xdr:rowOff>
    </xdr:from>
    <xdr:to>
      <xdr:col>17</xdr:col>
      <xdr:colOff>299357</xdr:colOff>
      <xdr:row>20</xdr:row>
      <xdr:rowOff>68037</xdr:rowOff>
    </xdr:to>
    <xdr:sp macro="" textlink="">
      <xdr:nvSpPr>
        <xdr:cNvPr id="20" name="TextBox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853D63-51DB-4891-B382-A5E182826A0D}"/>
            </a:ext>
          </a:extLst>
        </xdr:cNvPr>
        <xdr:cNvSpPr txBox="1"/>
      </xdr:nvSpPr>
      <xdr:spPr>
        <a:xfrm>
          <a:off x="1728107" y="2748643"/>
          <a:ext cx="8980714" cy="898073"/>
        </a:xfrm>
        <a:prstGeom prst="rect">
          <a:avLst/>
        </a:prstGeom>
        <a:solidFill>
          <a:schemeClr val="tx2"/>
        </a:solidFill>
        <a:ln w="349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3/1/24</a:t>
          </a:r>
          <a:endParaRPr lang="en-US" sz="3600" b="1">
            <a:solidFill>
              <a:schemeClr val="bg1"/>
            </a:solidFill>
            <a:effectLst/>
          </a:endParaRPr>
        </a:p>
        <a:p>
          <a:endParaRPr lang="en-US" sz="1100"/>
        </a:p>
      </xdr:txBody>
    </xdr:sp>
    <xdr:clientData/>
  </xdr:twoCellAnchor>
  <xdr:twoCellAnchor>
    <xdr:from>
      <xdr:col>2</xdr:col>
      <xdr:colOff>489857</xdr:colOff>
      <xdr:row>8</xdr:row>
      <xdr:rowOff>122465</xdr:rowOff>
    </xdr:from>
    <xdr:to>
      <xdr:col>17</xdr:col>
      <xdr:colOff>285750</xdr:colOff>
      <xdr:row>13</xdr:row>
      <xdr:rowOff>136073</xdr:rowOff>
    </xdr:to>
    <xdr:sp macro="" textlink="">
      <xdr:nvSpPr>
        <xdr:cNvPr id="21" name="TextBox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A060BE-4406-4413-83E5-F95C5EE54F7E}"/>
            </a:ext>
          </a:extLst>
        </xdr:cNvPr>
        <xdr:cNvSpPr txBox="1"/>
      </xdr:nvSpPr>
      <xdr:spPr>
        <a:xfrm>
          <a:off x="1714500" y="1578429"/>
          <a:ext cx="8980714" cy="898073"/>
        </a:xfrm>
        <a:prstGeom prst="rect">
          <a:avLst/>
        </a:prstGeom>
        <a:solidFill>
          <a:schemeClr val="accent2">
            <a:lumMod val="75000"/>
          </a:schemeClr>
        </a:solidFill>
        <a:ln w="349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9/1/23</a:t>
          </a:r>
          <a:endParaRPr lang="en-US" sz="3600" b="1">
            <a:solidFill>
              <a:schemeClr val="bg1"/>
            </a:solidFill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24</xdr:col>
      <xdr:colOff>258535</xdr:colOff>
      <xdr:row>20</xdr:row>
      <xdr:rowOff>81643</xdr:rowOff>
    </xdr:from>
    <xdr:to>
      <xdr:col>32</xdr:col>
      <xdr:colOff>122463</xdr:colOff>
      <xdr:row>26</xdr:row>
      <xdr:rowOff>9526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ECE674D1-2FD3-41E0-B8EF-80BA6A0BC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954249" y="3660322"/>
          <a:ext cx="4762500" cy="962025"/>
        </a:xfrm>
        <a:prstGeom prst="rect">
          <a:avLst/>
        </a:prstGeom>
        <a:solidFill>
          <a:schemeClr val="bg1">
            <a:lumMod val="8500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72D4E-200E-4199-A6EE-9312B1095436}">
  <dimension ref="A1:AG34"/>
  <sheetViews>
    <sheetView showGridLines="0" tabSelected="1" zoomScale="70" zoomScaleNormal="70" workbookViewId="0">
      <selection activeCell="Z32" sqref="Z32"/>
    </sheetView>
  </sheetViews>
  <sheetFormatPr defaultColWidth="9.140625" defaultRowHeight="14.25" x14ac:dyDescent="0.2"/>
  <cols>
    <col min="1" max="16384" width="9.140625" style="70"/>
  </cols>
  <sheetData>
    <row r="1" spans="1:33" ht="15" thickTop="1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  <c r="V1" s="22"/>
      <c r="W1" s="69"/>
      <c r="X1" s="69"/>
      <c r="Y1" s="69"/>
      <c r="Z1" s="69"/>
      <c r="AA1" s="69"/>
      <c r="AB1" s="69"/>
      <c r="AC1" s="69"/>
      <c r="AD1" s="69"/>
      <c r="AE1" s="69"/>
      <c r="AF1" s="22"/>
      <c r="AG1" s="22"/>
    </row>
    <row r="2" spans="1:33" x14ac:dyDescent="0.2">
      <c r="A2" s="7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76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x14ac:dyDescent="0.2">
      <c r="A3" s="75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76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x14ac:dyDescent="0.2">
      <c r="A4" s="75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76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x14ac:dyDescent="0.2">
      <c r="A5" s="7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76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x14ac:dyDescent="0.2">
      <c r="A6" s="75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76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15" thickBot="1" x14ac:dyDescent="0.2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2" customFormat="1" ht="15" thickTop="1" x14ac:dyDescent="0.2"/>
    <row r="9" spans="1:33" s="22" customFormat="1" x14ac:dyDescent="0.2"/>
    <row r="10" spans="1:33" s="22" customFormat="1" x14ac:dyDescent="0.2"/>
    <row r="11" spans="1:33" s="22" customFormat="1" ht="14.25" customHeight="1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33" s="22" customFormat="1" x14ac:dyDescent="0.2"/>
    <row r="13" spans="1:33" s="22" customFormat="1" x14ac:dyDescent="0.2"/>
    <row r="14" spans="1:33" s="22" customFormat="1" x14ac:dyDescent="0.2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33" s="22" customFormat="1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33" s="22" customFormat="1" x14ac:dyDescent="0.2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s="22" customFormat="1" x14ac:dyDescent="0.2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s="22" customFormat="1" x14ac:dyDescent="0.2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s="22" customFormat="1" x14ac:dyDescent="0.2">
      <c r="A19" s="70"/>
      <c r="B19" s="70"/>
      <c r="C19" s="70"/>
      <c r="D19" s="70"/>
      <c r="E19" s="70"/>
      <c r="F19" s="70"/>
      <c r="G19" s="70"/>
      <c r="H19" s="70"/>
      <c r="I19" s="70"/>
      <c r="J19" s="70"/>
    </row>
    <row r="20" spans="1:10" s="22" customForma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</row>
    <row r="21" spans="1:10" s="22" customForma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</row>
    <row r="22" spans="1:10" s="22" customFormat="1" x14ac:dyDescent="0.2">
      <c r="A22" s="70"/>
      <c r="B22" s="70"/>
      <c r="C22" s="70"/>
      <c r="D22" s="70"/>
      <c r="E22" s="70"/>
      <c r="F22" s="70"/>
      <c r="G22" s="70"/>
      <c r="H22" s="70"/>
      <c r="I22" s="70"/>
      <c r="J22" s="70"/>
    </row>
    <row r="23" spans="1:10" s="22" customFormat="1" x14ac:dyDescent="0.2">
      <c r="A23" s="70"/>
      <c r="B23" s="70"/>
      <c r="C23" s="70"/>
      <c r="D23" s="70"/>
      <c r="E23" s="70"/>
      <c r="F23" s="70"/>
      <c r="G23" s="70"/>
      <c r="H23" s="70"/>
      <c r="I23" s="70"/>
      <c r="J23" s="70"/>
    </row>
    <row r="24" spans="1:10" s="22" customForma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1:10" s="22" customFormat="1" ht="11.25" customHeight="1" x14ac:dyDescent="0.2">
      <c r="A25" s="70"/>
      <c r="B25" s="70"/>
      <c r="C25" s="70"/>
      <c r="D25" s="70"/>
      <c r="E25" s="70"/>
      <c r="F25" s="70"/>
      <c r="G25" s="70"/>
      <c r="H25" s="70"/>
      <c r="I25" s="70"/>
      <c r="J25" s="70"/>
    </row>
    <row r="26" spans="1:10" s="22" customFormat="1" x14ac:dyDescent="0.2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spans="1:10" s="22" customFormat="1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0" s="22" customFormat="1" x14ac:dyDescent="0.2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s="22" customFormat="1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0" spans="1:10" s="22" customForma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</row>
    <row r="31" spans="1:10" s="22" customForma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</row>
    <row r="32" spans="1:10" s="22" customForma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</row>
    <row r="33" spans="1:10" s="22" customFormat="1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</row>
    <row r="34" spans="1:10" s="22" customFormat="1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C6BB9-A212-4DD4-A627-E7E8A0FB6A2E}">
  <dimension ref="A1:M55"/>
  <sheetViews>
    <sheetView zoomScaleNormal="100" workbookViewId="0">
      <pane ySplit="6" topLeftCell="A7" activePane="bottomLeft" state="frozen"/>
      <selection pane="bottomLeft" activeCell="F6" sqref="F6"/>
    </sheetView>
  </sheetViews>
  <sheetFormatPr defaultRowHeight="15" x14ac:dyDescent="0.25"/>
  <cols>
    <col min="1" max="1" width="35.42578125" style="3" customWidth="1"/>
    <col min="2" max="2" width="21.42578125" style="3" customWidth="1"/>
    <col min="3" max="3" width="13.42578125" style="3" customWidth="1"/>
    <col min="4" max="4" width="33.5703125" style="3" bestFit="1" customWidth="1"/>
    <col min="5" max="6" width="19.42578125" style="20" bestFit="1" customWidth="1"/>
    <col min="7" max="7" width="28" style="39" bestFit="1" customWidth="1"/>
    <col min="8" max="8" width="29.85546875" style="9" customWidth="1"/>
    <col min="9" max="9" width="2.5703125" customWidth="1"/>
    <col min="10" max="10" width="36.5703125" style="11" customWidth="1"/>
    <col min="11" max="11" width="24.42578125" bestFit="1" customWidth="1"/>
    <col min="12" max="12" width="116.28515625" bestFit="1" customWidth="1"/>
    <col min="14" max="15" width="9.5703125" bestFit="1" customWidth="1"/>
  </cols>
  <sheetData>
    <row r="1" spans="1:12" x14ac:dyDescent="0.25">
      <c r="A1" s="1" t="s">
        <v>6</v>
      </c>
      <c r="B1" s="2" t="s">
        <v>8</v>
      </c>
      <c r="C1" s="1" t="s">
        <v>7</v>
      </c>
      <c r="D1" s="2" t="s">
        <v>8</v>
      </c>
      <c r="F1" s="91" t="s">
        <v>27</v>
      </c>
      <c r="G1" s="91"/>
      <c r="H1" s="91"/>
      <c r="I1" s="3"/>
      <c r="J1" s="10"/>
    </row>
    <row r="2" spans="1:12" x14ac:dyDescent="0.25">
      <c r="A2" s="1" t="s">
        <v>9</v>
      </c>
      <c r="B2" s="2" t="s">
        <v>8</v>
      </c>
      <c r="F2" s="91"/>
      <c r="G2" s="91"/>
      <c r="H2" s="91"/>
      <c r="I2" s="3"/>
      <c r="J2" s="10"/>
    </row>
    <row r="3" spans="1:12" ht="15.75" thickBot="1" x14ac:dyDescent="0.3">
      <c r="I3" s="3"/>
      <c r="J3" s="10"/>
    </row>
    <row r="4" spans="1:12" x14ac:dyDescent="0.25">
      <c r="A4" s="1" t="s">
        <v>11</v>
      </c>
      <c r="I4" s="3"/>
      <c r="J4" s="85" t="s">
        <v>4</v>
      </c>
    </row>
    <row r="5" spans="1:12" ht="15.75" thickBot="1" x14ac:dyDescent="0.3">
      <c r="H5"/>
      <c r="I5" s="3"/>
      <c r="J5" s="86" t="s">
        <v>5</v>
      </c>
    </row>
    <row r="6" spans="1:12" ht="36" customHeight="1" x14ac:dyDescent="0.25">
      <c r="A6" s="42" t="s">
        <v>0</v>
      </c>
      <c r="B6" s="43" t="s">
        <v>1</v>
      </c>
      <c r="C6" s="43" t="s">
        <v>2</v>
      </c>
      <c r="D6" s="43" t="s">
        <v>3</v>
      </c>
      <c r="E6" s="44" t="s">
        <v>21</v>
      </c>
      <c r="F6" s="44" t="s">
        <v>32</v>
      </c>
      <c r="G6" s="45" t="s">
        <v>22</v>
      </c>
      <c r="H6" s="46" t="s">
        <v>28</v>
      </c>
      <c r="I6" s="43"/>
      <c r="J6" s="89" t="s">
        <v>31</v>
      </c>
      <c r="K6" s="90" t="s">
        <v>23</v>
      </c>
      <c r="L6" s="49" t="s">
        <v>26</v>
      </c>
    </row>
    <row r="7" spans="1:12" x14ac:dyDescent="0.25">
      <c r="A7" s="54"/>
      <c r="B7" s="50"/>
      <c r="C7" s="50"/>
      <c r="D7" s="50"/>
      <c r="E7" s="64"/>
      <c r="F7" s="81"/>
      <c r="G7" s="82"/>
      <c r="H7" s="83"/>
      <c r="I7" s="4"/>
      <c r="J7" s="23">
        <f>IF(OR('Calculation Table'!D10&lt;0.05%,F7&lt;'Calculation Table'!A2),0%,'Calculation Table'!D10)</f>
        <v>0</v>
      </c>
      <c r="K7" s="59"/>
      <c r="L7" s="36"/>
    </row>
    <row r="8" spans="1:12" x14ac:dyDescent="0.25">
      <c r="A8" s="54"/>
      <c r="B8" s="50"/>
      <c r="C8" s="50"/>
      <c r="D8" s="50"/>
      <c r="E8" s="64"/>
      <c r="F8" s="81"/>
      <c r="G8" s="82"/>
      <c r="H8" s="83"/>
      <c r="I8" s="5"/>
      <c r="J8" s="23">
        <f>IF(OR('Calculation Table'!D14&lt;0.05%,F8&lt;'Calculation Table'!A2),0%,'Calculation Table'!D14)</f>
        <v>0</v>
      </c>
      <c r="K8" s="59"/>
      <c r="L8" s="36"/>
    </row>
    <row r="9" spans="1:12" x14ac:dyDescent="0.25">
      <c r="A9" s="55"/>
      <c r="B9" s="50"/>
      <c r="C9" s="50"/>
      <c r="D9" s="50"/>
      <c r="E9" s="64"/>
      <c r="F9" s="81"/>
      <c r="G9" s="82"/>
      <c r="H9" s="83"/>
      <c r="I9" s="5"/>
      <c r="J9" s="23">
        <f>IF(OR('Calculation Table'!D18&lt;0.05%,F9&lt;'Calculation Table'!A2),0%,'Calculation Table'!D18)</f>
        <v>0</v>
      </c>
      <c r="K9" s="59"/>
      <c r="L9" s="36"/>
    </row>
    <row r="10" spans="1:12" x14ac:dyDescent="0.25">
      <c r="A10" s="55"/>
      <c r="B10" s="51"/>
      <c r="C10" s="51"/>
      <c r="D10" s="51"/>
      <c r="E10" s="64"/>
      <c r="F10" s="81"/>
      <c r="G10" s="82"/>
      <c r="H10" s="83"/>
      <c r="I10" s="3"/>
      <c r="J10" s="23">
        <f>IF(OR('Calculation Table'!D22&lt;0.05%,F10&lt;'Calculation Table'!A2),0%,'Calculation Table'!D22)</f>
        <v>0</v>
      </c>
      <c r="K10" s="60"/>
      <c r="L10" s="62"/>
    </row>
    <row r="11" spans="1:12" x14ac:dyDescent="0.25">
      <c r="A11" s="56"/>
      <c r="B11" s="1"/>
      <c r="C11" s="1"/>
      <c r="D11" s="1"/>
      <c r="E11" s="64"/>
      <c r="F11" s="81"/>
      <c r="G11" s="82"/>
      <c r="H11" s="83"/>
      <c r="I11" s="5"/>
      <c r="J11" s="23">
        <f>IF(OR('Calculation Table'!D26&lt;0.05%,F11&lt;'Calculation Table'!A2),0%,'Calculation Table'!D26)</f>
        <v>0</v>
      </c>
      <c r="K11" s="61"/>
      <c r="L11" s="63"/>
    </row>
    <row r="12" spans="1:12" x14ac:dyDescent="0.25">
      <c r="A12" s="56"/>
      <c r="B12" s="1"/>
      <c r="C12" s="1"/>
      <c r="D12" s="1"/>
      <c r="E12" s="64"/>
      <c r="F12" s="81"/>
      <c r="G12" s="82"/>
      <c r="H12" s="83"/>
      <c r="I12" s="5"/>
      <c r="J12" s="23">
        <f>IF(OR('Calculation Table'!D30&lt;0.05%,F12&lt;'Calculation Table'!A2),0%,'Calculation Table'!D30)</f>
        <v>0</v>
      </c>
      <c r="K12" s="59"/>
      <c r="L12" s="36"/>
    </row>
    <row r="13" spans="1:12" s="7" customFormat="1" x14ac:dyDescent="0.25">
      <c r="A13" s="56"/>
      <c r="B13" s="1"/>
      <c r="C13" s="1"/>
      <c r="D13" s="1"/>
      <c r="E13" s="64"/>
      <c r="F13" s="81"/>
      <c r="G13" s="82"/>
      <c r="H13" s="83"/>
      <c r="I13" s="6"/>
      <c r="J13" s="23">
        <f>IF(OR('Calculation Table'!D34&lt;0.05%,F13&lt;'Calculation Table'!A2),0%,'Calculation Table'!D34)</f>
        <v>0</v>
      </c>
      <c r="K13" s="59"/>
      <c r="L13" s="36"/>
    </row>
    <row r="14" spans="1:12" x14ac:dyDescent="0.25">
      <c r="A14" s="56"/>
      <c r="B14" s="1"/>
      <c r="C14" s="1"/>
      <c r="D14" s="1"/>
      <c r="E14" s="64"/>
      <c r="F14" s="81"/>
      <c r="G14" s="82"/>
      <c r="H14" s="83"/>
      <c r="I14" s="3"/>
      <c r="J14" s="23">
        <f>IF(OR('Calculation Table'!D38&lt;0.05%,F14&lt;'Calculation Table'!A2),0%,'Calculation Table'!D38)</f>
        <v>0</v>
      </c>
      <c r="K14" s="59"/>
      <c r="L14" s="36"/>
    </row>
    <row r="15" spans="1:12" x14ac:dyDescent="0.25">
      <c r="A15" s="56"/>
      <c r="B15" s="1"/>
      <c r="C15" s="1"/>
      <c r="D15" s="1"/>
      <c r="E15" s="64"/>
      <c r="F15" s="81"/>
      <c r="G15" s="82"/>
      <c r="H15" s="83"/>
      <c r="I15" s="3"/>
      <c r="J15" s="23">
        <f>IF(OR('Calculation Table'!D42&lt;0.05%,F15&lt;'Calculation Table'!A2),0%,'Calculation Table'!D42)</f>
        <v>0</v>
      </c>
      <c r="K15" s="59"/>
      <c r="L15" s="36"/>
    </row>
    <row r="16" spans="1:12" x14ac:dyDescent="0.25">
      <c r="A16" s="56"/>
      <c r="B16" s="1"/>
      <c r="C16" s="1"/>
      <c r="D16" s="52"/>
      <c r="E16" s="64"/>
      <c r="F16" s="81"/>
      <c r="G16" s="82"/>
      <c r="H16" s="83"/>
      <c r="I16" s="3"/>
      <c r="J16" s="23">
        <f>IF(OR('Calculation Table'!D46&lt;0.05%,F16&lt;'Calculation Table'!A2),0%,'Calculation Table'!D46)</f>
        <v>0</v>
      </c>
      <c r="K16" s="59"/>
      <c r="L16" s="36"/>
    </row>
    <row r="17" spans="1:13" x14ac:dyDescent="0.25">
      <c r="A17" s="56"/>
      <c r="B17" s="1"/>
      <c r="C17" s="1"/>
      <c r="D17" s="1"/>
      <c r="E17" s="64"/>
      <c r="F17" s="81"/>
      <c r="G17" s="82"/>
      <c r="H17" s="83"/>
      <c r="I17" s="3"/>
      <c r="J17" s="23">
        <f>IF(OR('Calculation Table'!D50&lt;0.05%,F17&lt;'Calculation Table'!A2),0%,'Calculation Table'!D50)</f>
        <v>0</v>
      </c>
      <c r="K17" s="59"/>
      <c r="L17" s="36"/>
    </row>
    <row r="18" spans="1:13" x14ac:dyDescent="0.25">
      <c r="A18" s="56"/>
      <c r="B18" s="1"/>
      <c r="C18" s="1"/>
      <c r="D18" s="53"/>
      <c r="E18" s="64"/>
      <c r="F18" s="81"/>
      <c r="G18" s="82"/>
      <c r="H18" s="83"/>
      <c r="I18" s="3"/>
      <c r="J18" s="23">
        <f>IF(OR('Calculation Table'!D54&lt;0.05%,F18&lt;'Calculation Table'!A2),0%,'Calculation Table'!D54)</f>
        <v>0</v>
      </c>
      <c r="K18" s="59"/>
      <c r="L18" s="36"/>
    </row>
    <row r="19" spans="1:13" x14ac:dyDescent="0.25">
      <c r="A19" s="56"/>
      <c r="B19" s="1"/>
      <c r="C19" s="1"/>
      <c r="D19" s="1"/>
      <c r="E19" s="64"/>
      <c r="F19" s="81"/>
      <c r="G19" s="82"/>
      <c r="H19" s="83"/>
      <c r="I19" s="3"/>
      <c r="J19" s="23">
        <f>IF(OR('Calculation Table'!D58&lt;0.05%,F19&lt;'Calculation Table'!A2),0%,'Calculation Table'!D58)</f>
        <v>0</v>
      </c>
      <c r="K19" s="59"/>
      <c r="L19" s="36"/>
    </row>
    <row r="20" spans="1:13" x14ac:dyDescent="0.25">
      <c r="A20" s="56"/>
      <c r="B20" s="1"/>
      <c r="C20" s="1"/>
      <c r="D20" s="1"/>
      <c r="E20" s="64"/>
      <c r="F20" s="81"/>
      <c r="G20" s="82"/>
      <c r="H20" s="83"/>
      <c r="I20" s="3"/>
      <c r="J20" s="23">
        <f>IF(OR('Calculation Table'!D62&lt;0.05%,F20&lt;'Calculation Table'!A2),0%,'Calculation Table'!D62)</f>
        <v>0</v>
      </c>
      <c r="K20" s="59"/>
      <c r="L20" s="36"/>
    </row>
    <row r="21" spans="1:13" x14ac:dyDescent="0.25">
      <c r="A21" s="56"/>
      <c r="B21" s="1"/>
      <c r="C21" s="1"/>
      <c r="D21" s="1"/>
      <c r="E21" s="64"/>
      <c r="F21" s="81"/>
      <c r="G21" s="82"/>
      <c r="H21" s="83"/>
      <c r="I21" s="3"/>
      <c r="J21" s="23">
        <f>IF(OR('Calculation Table'!D66&lt;0.05%,F21&lt;'Calculation Table'!A2),0%,'Calculation Table'!D66)</f>
        <v>0</v>
      </c>
      <c r="K21" s="59"/>
      <c r="L21" s="36"/>
    </row>
    <row r="22" spans="1:13" x14ac:dyDescent="0.25">
      <c r="A22" s="56"/>
      <c r="B22" s="1"/>
      <c r="C22" s="1"/>
      <c r="D22" s="1"/>
      <c r="E22" s="64"/>
      <c r="F22" s="81"/>
      <c r="G22" s="82"/>
      <c r="H22" s="83"/>
      <c r="I22" s="3"/>
      <c r="J22" s="23">
        <f>IF(OR('Calculation Table'!D70&lt;0.05%,F22&lt;'Calculation Table'!A2),0%,'Calculation Table'!D70)</f>
        <v>0</v>
      </c>
      <c r="K22" s="59"/>
      <c r="L22" s="36"/>
    </row>
    <row r="23" spans="1:13" x14ac:dyDescent="0.25">
      <c r="A23" s="57"/>
      <c r="B23" s="1"/>
      <c r="C23" s="1"/>
      <c r="D23" s="1"/>
      <c r="E23" s="64"/>
      <c r="F23" s="81"/>
      <c r="G23" s="82"/>
      <c r="H23" s="83"/>
      <c r="I23" s="3"/>
      <c r="J23" s="23">
        <f>IF(OR('Calculation Table'!D74&lt;0.05%,F23&lt;'Calculation Table'!A2),0%,'Calculation Table'!D74)</f>
        <v>0</v>
      </c>
      <c r="K23" s="59"/>
      <c r="L23" s="36"/>
      <c r="M23" s="35"/>
    </row>
    <row r="24" spans="1:13" x14ac:dyDescent="0.25">
      <c r="A24" s="56"/>
      <c r="B24" s="1"/>
      <c r="C24" s="1"/>
      <c r="D24" s="1"/>
      <c r="E24" s="64"/>
      <c r="F24" s="81"/>
      <c r="G24" s="82"/>
      <c r="H24" s="83"/>
      <c r="I24" s="8"/>
      <c r="J24" s="23">
        <f>IF(OR('Calculation Table'!D78&lt;0.05%,F24&lt;'Calculation Table'!A2),0%,'Calculation Table'!D78)</f>
        <v>0</v>
      </c>
      <c r="K24" s="59"/>
      <c r="L24" s="36"/>
    </row>
    <row r="25" spans="1:13" x14ac:dyDescent="0.25">
      <c r="A25" s="56"/>
      <c r="B25" s="1"/>
      <c r="C25" s="1"/>
      <c r="D25" s="1"/>
      <c r="E25" s="64"/>
      <c r="F25" s="81"/>
      <c r="G25" s="82"/>
      <c r="H25" s="83"/>
      <c r="I25" s="8"/>
      <c r="J25" s="23">
        <f>IF(OR('Calculation Table'!D82&lt;0.05%,F25&lt;'Calculation Table'!A2),0%,'Calculation Table'!D82)</f>
        <v>0</v>
      </c>
      <c r="K25" s="59"/>
      <c r="L25" s="36"/>
    </row>
    <row r="26" spans="1:13" x14ac:dyDescent="0.25">
      <c r="A26" s="56"/>
      <c r="B26" s="1"/>
      <c r="C26" s="1"/>
      <c r="D26" s="1"/>
      <c r="E26" s="64"/>
      <c r="F26" s="81"/>
      <c r="G26" s="82"/>
      <c r="H26" s="83"/>
      <c r="I26" s="8"/>
      <c r="J26" s="23">
        <f>IF(OR('Calculation Table'!D86&lt;0.05%,F26&lt;'Calculation Table'!A2),0%,'Calculation Table'!D86)</f>
        <v>0</v>
      </c>
      <c r="K26" s="59"/>
      <c r="L26" s="36"/>
    </row>
    <row r="27" spans="1:13" x14ac:dyDescent="0.25">
      <c r="A27" s="56"/>
      <c r="B27" s="1"/>
      <c r="C27" s="1"/>
      <c r="D27" s="1"/>
      <c r="E27" s="64"/>
      <c r="F27" s="81"/>
      <c r="G27" s="82"/>
      <c r="H27" s="83"/>
      <c r="I27" s="8"/>
      <c r="J27" s="23">
        <f>IF(OR('Calculation Table'!D90&lt;0.05%,F27&lt;'Calculation Table'!A2),0%,'Calculation Table'!D90)</f>
        <v>0</v>
      </c>
      <c r="K27" s="59"/>
      <c r="L27" s="36"/>
    </row>
    <row r="28" spans="1:13" x14ac:dyDescent="0.25">
      <c r="A28" s="56"/>
      <c r="B28" s="1"/>
      <c r="C28" s="1"/>
      <c r="D28" s="1"/>
      <c r="E28" s="64"/>
      <c r="F28" s="81"/>
      <c r="G28" s="82"/>
      <c r="H28" s="83"/>
      <c r="I28" s="8"/>
      <c r="J28" s="23">
        <f>IF(OR('Calculation Table'!D94&lt;0.05%,F28&lt;'Calculation Table'!A2),0%,'Calculation Table'!D94)</f>
        <v>0</v>
      </c>
      <c r="K28" s="59"/>
      <c r="L28" s="36"/>
    </row>
    <row r="29" spans="1:13" x14ac:dyDescent="0.25">
      <c r="A29" s="56"/>
      <c r="B29" s="1"/>
      <c r="C29" s="1"/>
      <c r="D29" s="1"/>
      <c r="E29" s="64"/>
      <c r="F29" s="81"/>
      <c r="G29" s="82"/>
      <c r="H29" s="83"/>
      <c r="I29" s="8"/>
      <c r="J29" s="23">
        <f>IF(OR('Calculation Table'!D98&lt;0.05%,F29&lt;'Calculation Table'!A2),0%,'Calculation Table'!D98)</f>
        <v>0</v>
      </c>
      <c r="K29" s="59"/>
      <c r="L29" s="36"/>
    </row>
    <row r="30" spans="1:13" x14ac:dyDescent="0.25">
      <c r="A30" s="56"/>
      <c r="B30" s="1"/>
      <c r="C30" s="1"/>
      <c r="D30" s="1"/>
      <c r="E30" s="64"/>
      <c r="F30" s="81"/>
      <c r="G30" s="82"/>
      <c r="H30" s="83"/>
      <c r="I30" s="8"/>
      <c r="J30" s="23">
        <f>IF(OR('Calculation Table'!D102&lt;0.05%,F30&lt;'Calculation Table'!A2),0%,'Calculation Table'!D102)</f>
        <v>0</v>
      </c>
      <c r="K30" s="59"/>
      <c r="L30" s="36"/>
    </row>
    <row r="31" spans="1:13" x14ac:dyDescent="0.25">
      <c r="A31" s="58"/>
      <c r="B31" s="1"/>
      <c r="C31" s="1"/>
      <c r="D31" s="1"/>
      <c r="E31" s="64"/>
      <c r="F31" s="81"/>
      <c r="G31" s="82"/>
      <c r="H31" s="83"/>
      <c r="I31" s="8"/>
      <c r="J31" s="23">
        <f>IF(OR('Calculation Table'!D106&lt;0.05%,F31&lt;'Calculation Table'!A2),0%,'Calculation Table'!D106)</f>
        <v>0</v>
      </c>
      <c r="K31" s="59"/>
      <c r="L31" s="36"/>
    </row>
    <row r="32" spans="1:13" x14ac:dyDescent="0.25">
      <c r="A32" s="32"/>
      <c r="E32" s="64"/>
      <c r="F32" s="81"/>
      <c r="G32" s="82"/>
      <c r="H32" s="83"/>
      <c r="I32" s="8"/>
      <c r="J32" s="23">
        <f>IF(OR('Calculation Table'!D110&lt;0.05%,F32&lt;'Calculation Table'!A2),0%,'Calculation Table'!D110)</f>
        <v>0</v>
      </c>
    </row>
    <row r="33" spans="1:10" x14ac:dyDescent="0.25">
      <c r="A33" s="32"/>
      <c r="E33" s="64"/>
      <c r="F33" s="81"/>
      <c r="G33" s="82"/>
      <c r="H33" s="83"/>
      <c r="I33" s="8"/>
      <c r="J33" s="23">
        <f>IF(OR('Calculation Table'!D114&lt;0.05%,F33&lt;'Calculation Table'!A2),0%,'Calculation Table'!D114)</f>
        <v>0</v>
      </c>
    </row>
    <row r="34" spans="1:10" x14ac:dyDescent="0.25">
      <c r="A34" s="32"/>
      <c r="E34" s="64"/>
      <c r="F34" s="81"/>
      <c r="G34" s="82"/>
      <c r="H34" s="83"/>
      <c r="I34" s="8"/>
      <c r="J34" s="23">
        <f>IF(OR('Calculation Table'!D118&lt;0.05%,F34&lt;'Calculation Table'!A2),0%,'Calculation Table'!D118)</f>
        <v>0</v>
      </c>
    </row>
    <row r="35" spans="1:10" x14ac:dyDescent="0.25">
      <c r="A35" s="32"/>
      <c r="E35" s="64"/>
      <c r="F35" s="81"/>
      <c r="G35" s="82"/>
      <c r="H35" s="83"/>
      <c r="I35" s="8"/>
      <c r="J35" s="23">
        <f>IF(OR('Calculation Table'!D122&lt;0.05%,F35&lt;'Calculation Table'!A2),0%,'Calculation Table'!D122)</f>
        <v>0</v>
      </c>
    </row>
    <row r="36" spans="1:10" x14ac:dyDescent="0.25">
      <c r="A36" s="32"/>
      <c r="E36" s="64"/>
      <c r="F36" s="81"/>
      <c r="G36" s="82"/>
      <c r="H36" s="83"/>
      <c r="I36" s="8"/>
      <c r="J36" s="23">
        <f>IF(OR('Calculation Table'!D126&lt;0.05%,F36&lt;'Calculation Table'!A2),0%,'Calculation Table'!D126)</f>
        <v>0</v>
      </c>
    </row>
    <row r="37" spans="1:10" x14ac:dyDescent="0.25">
      <c r="A37" s="32"/>
      <c r="E37" s="64"/>
      <c r="F37" s="81"/>
      <c r="G37" s="82"/>
      <c r="H37" s="83"/>
      <c r="I37" s="8"/>
      <c r="J37" s="23">
        <f>IF(OR('Calculation Table'!D130&lt;0.05%,F37&lt;'Calculation Table'!A2),0%,'Calculation Table'!D130)</f>
        <v>0</v>
      </c>
    </row>
    <row r="38" spans="1:10" x14ac:dyDescent="0.25">
      <c r="A38" s="32"/>
      <c r="E38" s="64"/>
      <c r="F38" s="81"/>
      <c r="G38" s="82"/>
      <c r="H38" s="83"/>
      <c r="I38" s="8"/>
      <c r="J38" s="23">
        <f>IF(OR('Calculation Table'!D134&lt;0.05%,F38&lt;'Calculation Table'!A2),0%,'Calculation Table'!D134)</f>
        <v>0</v>
      </c>
    </row>
    <row r="39" spans="1:10" x14ac:dyDescent="0.25">
      <c r="A39" s="32"/>
      <c r="E39" s="64"/>
      <c r="F39" s="81"/>
      <c r="G39" s="82"/>
      <c r="H39" s="83"/>
      <c r="I39" s="8"/>
      <c r="J39" s="23">
        <f>IF(OR('Calculation Table'!D138&lt;0.05%,F39&lt;'Calculation Table'!A2),0%,'Calculation Table'!D138)</f>
        <v>0</v>
      </c>
    </row>
    <row r="40" spans="1:10" x14ac:dyDescent="0.25">
      <c r="A40" s="32"/>
      <c r="E40" s="64"/>
      <c r="F40" s="81"/>
      <c r="G40" s="82"/>
      <c r="H40" s="83"/>
      <c r="I40" s="8"/>
      <c r="J40" s="23">
        <f>IF(OR('Calculation Table'!D142&lt;0.05%,F40&lt;'Calculation Table'!A2),0%,'Calculation Table'!D142)</f>
        <v>0</v>
      </c>
    </row>
    <row r="41" spans="1:10" x14ac:dyDescent="0.25">
      <c r="A41" s="32"/>
      <c r="E41" s="64"/>
      <c r="F41" s="81"/>
      <c r="G41" s="82"/>
      <c r="H41" s="83"/>
      <c r="I41" s="8"/>
      <c r="J41" s="23">
        <f>IF(OR('Calculation Table'!D146&lt;0.05%,F41&lt;'Calculation Table'!A2),0%,'Calculation Table'!D146)</f>
        <v>0</v>
      </c>
    </row>
    <row r="42" spans="1:10" x14ac:dyDescent="0.25">
      <c r="A42" s="32"/>
      <c r="E42" s="64"/>
      <c r="F42" s="81"/>
      <c r="G42" s="82"/>
      <c r="H42" s="83"/>
      <c r="I42" s="8"/>
      <c r="J42" s="23">
        <f>IF(OR('Calculation Table'!D150&lt;0.05%,F42&lt;'Calculation Table'!A2),0%,'Calculation Table'!D150)</f>
        <v>0</v>
      </c>
    </row>
    <row r="43" spans="1:10" x14ac:dyDescent="0.25">
      <c r="A43" s="32"/>
      <c r="E43" s="64"/>
      <c r="F43" s="81"/>
      <c r="G43" s="82"/>
      <c r="H43" s="83"/>
      <c r="I43" s="8"/>
      <c r="J43" s="23">
        <f>IF(OR('Calculation Table'!D154&lt;0.05%,F43&lt;'Calculation Table'!A2),0%,'Calculation Table'!D154)</f>
        <v>0</v>
      </c>
    </row>
    <row r="44" spans="1:10" x14ac:dyDescent="0.25">
      <c r="A44" s="32"/>
      <c r="E44" s="64"/>
      <c r="F44" s="81"/>
      <c r="G44" s="82"/>
      <c r="H44" s="83"/>
      <c r="I44" s="8"/>
      <c r="J44" s="23">
        <f>IF(OR('Calculation Table'!D158&lt;0.05%,F44&lt;'Calculation Table'!A2),0%,'Calculation Table'!D158)</f>
        <v>0</v>
      </c>
    </row>
    <row r="45" spans="1:10" x14ac:dyDescent="0.25">
      <c r="A45" s="32"/>
      <c r="E45" s="64"/>
      <c r="F45" s="81"/>
      <c r="G45" s="82"/>
      <c r="H45" s="83"/>
      <c r="I45" s="8"/>
      <c r="J45" s="23">
        <f>IF(OR('Calculation Table'!D162&lt;0.05%,F45&lt;'Calculation Table'!A2),0%,'Calculation Table'!D162)</f>
        <v>0</v>
      </c>
    </row>
    <row r="46" spans="1:10" x14ac:dyDescent="0.25">
      <c r="A46" s="32"/>
      <c r="E46" s="64"/>
      <c r="F46" s="81"/>
      <c r="G46" s="82"/>
      <c r="H46" s="83"/>
      <c r="I46" s="38"/>
      <c r="J46" s="37">
        <f>IF(OR('Calculation Table'!D166&lt;0.05%,F46&lt;'Calculation Table'!A2),0%,'Calculation Table'!D166)</f>
        <v>0</v>
      </c>
    </row>
    <row r="47" spans="1:10" x14ac:dyDescent="0.25">
      <c r="I47" s="3"/>
      <c r="J47" s="24">
        <f>SUM(J7:J46)</f>
        <v>0</v>
      </c>
    </row>
    <row r="48" spans="1:10" ht="18.75" x14ac:dyDescent="0.25">
      <c r="A48" s="25" t="s">
        <v>17</v>
      </c>
      <c r="B48" s="26"/>
      <c r="C48" s="26"/>
      <c r="D48" s="26"/>
      <c r="E48" s="27"/>
      <c r="F48" s="27"/>
      <c r="G48" s="41"/>
      <c r="H48" s="28"/>
      <c r="I48" s="26"/>
      <c r="J48" s="26"/>
    </row>
    <row r="49" spans="1:10" x14ac:dyDescent="0.25">
      <c r="A49" s="29"/>
      <c r="B49" s="26"/>
      <c r="C49" s="26"/>
      <c r="D49" s="26"/>
      <c r="E49" s="27"/>
      <c r="F49" s="27"/>
      <c r="G49" s="41"/>
      <c r="H49" s="28" t="s">
        <v>12</v>
      </c>
      <c r="I49" s="26"/>
      <c r="J49" s="26"/>
    </row>
    <row r="50" spans="1:10" ht="17.25" x14ac:dyDescent="0.25">
      <c r="A50" s="25" t="s">
        <v>18</v>
      </c>
      <c r="B50" s="26"/>
      <c r="C50" s="26"/>
      <c r="D50" s="26"/>
      <c r="E50" s="27"/>
      <c r="F50" s="27"/>
      <c r="G50" s="41"/>
      <c r="H50" s="28"/>
      <c r="I50" s="26"/>
      <c r="J50" s="26"/>
    </row>
    <row r="51" spans="1:10" x14ac:dyDescent="0.25">
      <c r="A51" s="30" t="s">
        <v>19</v>
      </c>
      <c r="B51" s="26"/>
      <c r="C51" s="26"/>
      <c r="D51" s="26"/>
      <c r="E51" s="27"/>
      <c r="F51" s="27"/>
      <c r="G51" s="41"/>
      <c r="H51" s="28"/>
      <c r="I51" s="26"/>
      <c r="J51" s="12"/>
    </row>
    <row r="52" spans="1:10" x14ac:dyDescent="0.25">
      <c r="A52" s="30" t="s">
        <v>10</v>
      </c>
      <c r="B52" s="26"/>
      <c r="C52" s="26"/>
      <c r="D52" s="26"/>
      <c r="E52" s="27"/>
      <c r="F52" s="27"/>
      <c r="G52" s="41"/>
      <c r="H52" s="28"/>
      <c r="I52" s="26"/>
      <c r="J52" s="12"/>
    </row>
    <row r="53" spans="1:10" x14ac:dyDescent="0.25">
      <c r="A53" s="29"/>
      <c r="B53" s="26"/>
      <c r="C53" s="26"/>
      <c r="D53" s="26"/>
      <c r="E53" s="27"/>
      <c r="F53" s="27"/>
      <c r="G53" s="41"/>
      <c r="H53" s="28"/>
      <c r="I53" s="12"/>
      <c r="J53" s="12"/>
    </row>
    <row r="54" spans="1:10" ht="17.25" x14ac:dyDescent="0.25">
      <c r="A54" s="25" t="s">
        <v>20</v>
      </c>
      <c r="B54" s="26"/>
      <c r="C54" s="26"/>
      <c r="D54" s="26"/>
      <c r="E54" s="27"/>
      <c r="F54" s="27"/>
      <c r="G54" s="41"/>
      <c r="H54" s="28"/>
      <c r="I54" s="12"/>
      <c r="J54" s="12"/>
    </row>
    <row r="55" spans="1:10" x14ac:dyDescent="0.25">
      <c r="A55" s="26"/>
      <c r="B55" s="26"/>
      <c r="C55" s="26"/>
      <c r="D55" s="26"/>
      <c r="E55" s="27"/>
      <c r="F55" s="27"/>
      <c r="G55" s="41"/>
      <c r="H55" s="28"/>
      <c r="I55" s="12"/>
      <c r="J55" s="12"/>
    </row>
  </sheetData>
  <mergeCells count="1">
    <mergeCell ref="F1:H2"/>
  </mergeCells>
  <conditionalFormatting sqref="J7:J46">
    <cfRule type="cellIs" dxfId="35" priority="27" operator="greaterThan">
      <formula>100%</formula>
    </cfRule>
    <cfRule type="cellIs" dxfId="34" priority="28" operator="equal">
      <formula>0</formula>
    </cfRule>
    <cfRule type="cellIs" dxfId="33" priority="29" operator="lessThan">
      <formula>0.05%</formula>
    </cfRule>
    <cfRule type="cellIs" dxfId="32" priority="30" operator="lessThan">
      <formula>0</formula>
    </cfRule>
  </conditionalFormatting>
  <conditionalFormatting sqref="F7:F46">
    <cfRule type="containsBlanks" dxfId="31" priority="16" stopIfTrue="1">
      <formula>LEN(TRIM(F7))=0</formula>
    </cfRule>
    <cfRule type="expression" dxfId="30" priority="25" stopIfTrue="1">
      <formula>$F7&lt;$E7</formula>
    </cfRule>
    <cfRule type="expression" dxfId="29" priority="3" stopIfTrue="1">
      <formula>$F7&lt;$E7</formula>
    </cfRule>
    <cfRule type="containsBlanks" dxfId="28" priority="1" stopIfTrue="1">
      <formula>LEN(TRIM(F7))=0</formula>
    </cfRule>
  </conditionalFormatting>
  <conditionalFormatting sqref="J47">
    <cfRule type="cellIs" dxfId="27" priority="13" operator="greaterThan">
      <formula>0.7696</formula>
    </cfRule>
  </conditionalFormatting>
  <conditionalFormatting sqref="J7:J46">
    <cfRule type="expression" dxfId="26" priority="74">
      <formula>AND(#REF!&gt;1%,$J7&lt;0.05%)</formula>
    </cfRule>
    <cfRule type="expression" dxfId="25" priority="75">
      <formula>$J7&gt;$H7</formula>
    </cfRule>
  </conditionalFormatting>
  <dataValidations xWindow="907" yWindow="421" count="3">
    <dataValidation allowBlank="1" showInputMessage="1" showErrorMessage="1" prompt="Also known as &quot;Project Number&quot;" sqref="A31:A46 A7" xr:uid="{36759752-1949-48E4-9E3A-E327E1843522}"/>
    <dataValidation allowBlank="1" showInputMessage="1" showErrorMessage="1" prompt="Name of the project sponsor" sqref="B7" xr:uid="{DB845454-1F90-4046-AC38-61A43DD04F28}"/>
    <dataValidation allowBlank="1" showInputMessage="1" showErrorMessage="1" prompt="Red indicates the date range is incorrect." sqref="F7:F46" xr:uid="{C56B7E5B-A5BD-4774-B96D-E4B52BC4E2BB}"/>
  </dataValidations>
  <pageMargins left="0.7" right="0.7" top="0.75" bottom="0.75" header="0.3" footer="0.3"/>
  <pageSetup orientation="portrait" r:id="rId1"/>
  <headerFooter differentFirst="1">
    <oddFooter xml:space="preserve">&amp;LNote1: Mentoring does not require dedicated effort
NOTE2: An Individuals Total Effort Must be Included:
In-Kind/Cost Shared Effort
Effort with no salary
NOTE3: Consider Program Specific Requirements
T32
NIH reduction of 25%
Career Awards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FBFB3DE5-70FE-4B16-B2A6-6E0CD52FC5A0}">
            <xm:f>($F7&lt;'Calculation Table'!$A$2)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F7:F46</xm:sqref>
        </x14:conditionalFormatting>
        <x14:conditionalFormatting xmlns:xm="http://schemas.microsoft.com/office/excel/2006/main">
          <x14:cfRule type="expression" priority="15" stopIfTrue="1" id="{86B00391-9C88-483D-9846-EEE4C3326F5E}">
            <xm:f>$E7&gt;'Calculation Table'!$B$2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J7:J46</xm:sqref>
        </x14:conditionalFormatting>
        <x14:conditionalFormatting xmlns:xm="http://schemas.microsoft.com/office/excel/2006/main">
          <x14:cfRule type="expression" priority="17" stopIfTrue="1" id="{8E06867E-4A9B-4DC0-848D-8EEF22D660F6}">
            <xm:f>($F7&lt;'Calculation Table'!$A$2)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F7:F46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03468-F0FF-4F2C-9B49-AF6258B3398F}">
  <dimension ref="A1:L50"/>
  <sheetViews>
    <sheetView zoomScaleNormal="100" workbookViewId="0">
      <pane ySplit="6" topLeftCell="A7" activePane="bottomLeft" state="frozen"/>
      <selection pane="bottomLeft" activeCell="F6" sqref="F6"/>
    </sheetView>
  </sheetViews>
  <sheetFormatPr defaultRowHeight="15" x14ac:dyDescent="0.25"/>
  <cols>
    <col min="1" max="1" width="35.42578125" style="3" customWidth="1"/>
    <col min="2" max="2" width="21.42578125" style="3" customWidth="1"/>
    <col min="3" max="3" width="13.42578125" style="3" customWidth="1"/>
    <col min="4" max="4" width="27.42578125" style="3" customWidth="1"/>
    <col min="5" max="5" width="19.42578125" style="20" bestFit="1" customWidth="1"/>
    <col min="6" max="6" width="21.28515625" style="20" customWidth="1"/>
    <col min="7" max="7" width="27.28515625" style="65" bestFit="1" customWidth="1"/>
    <col min="8" max="8" width="31.5703125" style="9" customWidth="1"/>
    <col min="9" max="9" width="2.5703125" customWidth="1"/>
    <col min="10" max="10" width="39.5703125" style="11" customWidth="1"/>
    <col min="11" max="11" width="18.85546875" bestFit="1" customWidth="1"/>
    <col min="12" max="12" width="12.42578125" customWidth="1"/>
    <col min="14" max="15" width="9.5703125" bestFit="1" customWidth="1"/>
  </cols>
  <sheetData>
    <row r="1" spans="1:12" x14ac:dyDescent="0.25">
      <c r="A1" s="1" t="s">
        <v>6</v>
      </c>
      <c r="B1" s="2" t="s">
        <v>8</v>
      </c>
      <c r="C1" s="1" t="s">
        <v>7</v>
      </c>
      <c r="D1" s="2" t="s">
        <v>8</v>
      </c>
      <c r="F1" s="92" t="s">
        <v>27</v>
      </c>
      <c r="G1" s="92"/>
      <c r="H1" s="92"/>
      <c r="I1" s="3"/>
      <c r="J1" s="10"/>
    </row>
    <row r="2" spans="1:12" x14ac:dyDescent="0.25">
      <c r="A2" s="1" t="s">
        <v>9</v>
      </c>
      <c r="B2" s="2" t="s">
        <v>8</v>
      </c>
      <c r="F2" s="92"/>
      <c r="G2" s="92"/>
      <c r="H2" s="92"/>
      <c r="I2" s="3"/>
      <c r="J2" s="10"/>
    </row>
    <row r="3" spans="1:12" ht="15.75" thickBot="1" x14ac:dyDescent="0.3">
      <c r="A3" s="26"/>
      <c r="B3" s="26"/>
      <c r="C3" s="26"/>
      <c r="D3" s="26"/>
      <c r="E3" s="27"/>
      <c r="F3" s="27"/>
      <c r="G3" s="68"/>
      <c r="H3" s="28"/>
      <c r="I3" s="26"/>
      <c r="J3" s="26"/>
    </row>
    <row r="4" spans="1:12" x14ac:dyDescent="0.25">
      <c r="A4" s="31" t="s">
        <v>11</v>
      </c>
      <c r="B4" s="26"/>
      <c r="C4" s="26"/>
      <c r="D4" s="26"/>
      <c r="E4" s="27"/>
      <c r="F4" s="27"/>
      <c r="G4" s="68"/>
      <c r="H4" s="28"/>
      <c r="I4" s="26"/>
      <c r="J4" s="85" t="s">
        <v>4</v>
      </c>
    </row>
    <row r="5" spans="1:12" ht="15.75" thickBot="1" x14ac:dyDescent="0.3">
      <c r="A5" s="26"/>
      <c r="B5" s="26"/>
      <c r="C5" s="26"/>
      <c r="D5" s="26"/>
      <c r="E5" s="27"/>
      <c r="F5" s="27"/>
      <c r="G5" s="68"/>
      <c r="H5"/>
      <c r="I5" s="26"/>
      <c r="J5" s="86" t="s">
        <v>5</v>
      </c>
    </row>
    <row r="6" spans="1:12" ht="36" customHeight="1" x14ac:dyDescent="0.25">
      <c r="A6" s="66" t="s">
        <v>0</v>
      </c>
      <c r="B6" s="47" t="s">
        <v>1</v>
      </c>
      <c r="C6" s="47" t="s">
        <v>2</v>
      </c>
      <c r="D6" s="47" t="s">
        <v>3</v>
      </c>
      <c r="E6" s="67" t="s">
        <v>21</v>
      </c>
      <c r="F6" s="67" t="s">
        <v>32</v>
      </c>
      <c r="G6" s="67" t="s">
        <v>24</v>
      </c>
      <c r="H6" s="87" t="s">
        <v>28</v>
      </c>
      <c r="I6" s="47"/>
      <c r="J6" s="89" t="s">
        <v>30</v>
      </c>
      <c r="K6" s="48" t="s">
        <v>25</v>
      </c>
      <c r="L6" s="49" t="s">
        <v>26</v>
      </c>
    </row>
    <row r="7" spans="1:12" x14ac:dyDescent="0.25">
      <c r="A7" s="32"/>
      <c r="B7" s="6"/>
      <c r="C7" s="6"/>
      <c r="D7" s="6"/>
      <c r="E7" s="80"/>
      <c r="F7" s="80"/>
      <c r="G7" s="40"/>
      <c r="H7" s="83"/>
      <c r="I7" s="4"/>
      <c r="J7" s="23">
        <f>IF(OR('Calculation Table 2'!D10&lt;0.05%,F7&lt;'Calculation Table 2'!A2),0%,'Calculation Table 2'!D10)</f>
        <v>0</v>
      </c>
    </row>
    <row r="8" spans="1:12" x14ac:dyDescent="0.25">
      <c r="A8" s="32"/>
      <c r="B8" s="6"/>
      <c r="C8" s="6"/>
      <c r="D8" s="6"/>
      <c r="E8" s="80"/>
      <c r="F8" s="80"/>
      <c r="G8" s="40"/>
      <c r="H8" s="83"/>
      <c r="I8" s="5"/>
      <c r="J8" s="23">
        <f>IF(OR('Calculation Table 2'!D14&lt;0.05%,F8&lt;'Calculation Table 2'!A2),0%,'Calculation Table 2'!D14)</f>
        <v>0</v>
      </c>
    </row>
    <row r="9" spans="1:12" x14ac:dyDescent="0.25">
      <c r="A9" s="6"/>
      <c r="B9" s="6"/>
      <c r="C9" s="6"/>
      <c r="D9" s="6"/>
      <c r="E9" s="80"/>
      <c r="F9" s="80"/>
      <c r="G9" s="40"/>
      <c r="H9" s="83"/>
      <c r="I9" s="5"/>
      <c r="J9" s="23">
        <f>IF(OR('Calculation Table 2'!D18&lt;0.05%,F9&lt;'Calculation Table 2'!A2),0%,'Calculation Table 2'!D18)</f>
        <v>0</v>
      </c>
    </row>
    <row r="10" spans="1:12" x14ac:dyDescent="0.25">
      <c r="A10" s="6"/>
      <c r="B10" s="6"/>
      <c r="C10" s="6"/>
      <c r="D10" s="6"/>
      <c r="E10" s="80"/>
      <c r="F10" s="80"/>
      <c r="G10" s="40"/>
      <c r="H10" s="83"/>
      <c r="I10" s="3"/>
      <c r="J10" s="23">
        <f>IF(OR('Calculation Table 2'!D22&lt;0.05%,F10&lt;'Calculation Table 2'!A2),0%,'Calculation Table 2'!D22)</f>
        <v>0</v>
      </c>
    </row>
    <row r="11" spans="1:12" x14ac:dyDescent="0.25">
      <c r="E11" s="80"/>
      <c r="F11" s="80"/>
      <c r="G11" s="40"/>
      <c r="H11" s="83"/>
      <c r="I11" s="5"/>
      <c r="J11" s="23">
        <f>IF(OR('Calculation Table 2'!D26&lt;0.05%,F11&lt;'Calculation Table 2'!A2),0%,'Calculation Table 2'!D26)</f>
        <v>0</v>
      </c>
    </row>
    <row r="12" spans="1:12" x14ac:dyDescent="0.25">
      <c r="E12" s="80"/>
      <c r="F12" s="80"/>
      <c r="G12" s="40"/>
      <c r="H12" s="83"/>
      <c r="I12" s="5"/>
      <c r="J12" s="23">
        <f>IF(OR('Calculation Table 2'!D30&lt;0.05%,F12&lt;'Calculation Table 2'!A2),0%,'Calculation Table 2'!D30)</f>
        <v>0</v>
      </c>
    </row>
    <row r="13" spans="1:12" s="7" customFormat="1" x14ac:dyDescent="0.25">
      <c r="A13" s="3"/>
      <c r="B13" s="3"/>
      <c r="C13" s="3"/>
      <c r="D13" s="3"/>
      <c r="E13" s="80"/>
      <c r="F13" s="80"/>
      <c r="G13" s="40"/>
      <c r="H13" s="83"/>
      <c r="I13" s="6"/>
      <c r="J13" s="23">
        <f>IF(OR('Calculation Table 2'!D34&lt;0.05%,F13&lt;'Calculation Table 2'!A2),0%,'Calculation Table 2'!D34)</f>
        <v>0</v>
      </c>
    </row>
    <row r="14" spans="1:12" x14ac:dyDescent="0.25">
      <c r="E14" s="80"/>
      <c r="F14" s="80"/>
      <c r="G14" s="40"/>
      <c r="H14" s="83"/>
      <c r="I14" s="3"/>
      <c r="J14" s="23">
        <f>IF(OR('Calculation Table 2'!D38&lt;0.05%,F14&lt;'Calculation Table 2'!A2),0%,'Calculation Table 2'!D38)</f>
        <v>0</v>
      </c>
    </row>
    <row r="15" spans="1:12" x14ac:dyDescent="0.25">
      <c r="E15" s="80"/>
      <c r="F15" s="80"/>
      <c r="G15" s="40"/>
      <c r="H15" s="83"/>
      <c r="I15" s="3"/>
      <c r="J15" s="23">
        <f>IF(OR('Calculation Table 2'!D42&lt;0.05%,F15&lt;'Calculation Table 2'!A2),0%,'Calculation Table 2'!D42)</f>
        <v>0</v>
      </c>
    </row>
    <row r="16" spans="1:12" x14ac:dyDescent="0.25">
      <c r="E16" s="80"/>
      <c r="F16" s="80"/>
      <c r="G16" s="40"/>
      <c r="H16" s="83"/>
      <c r="I16" s="3"/>
      <c r="J16" s="23">
        <f>IF(OR('Calculation Table 2'!D46&lt;0.05%,F16&lt;'Calculation Table 2'!A2),0%,'Calculation Table 2'!D46)</f>
        <v>0</v>
      </c>
    </row>
    <row r="17" spans="4:10" x14ac:dyDescent="0.25">
      <c r="E17" s="80"/>
      <c r="F17" s="80"/>
      <c r="G17" s="40"/>
      <c r="H17" s="83"/>
      <c r="I17" s="3"/>
      <c r="J17" s="23">
        <f>IF(OR('Calculation Table 2'!D50&lt;0.05%,F17&lt;'Calculation Table 2'!A2),0%,'Calculation Table 2'!D50)</f>
        <v>0</v>
      </c>
    </row>
    <row r="18" spans="4:10" x14ac:dyDescent="0.25">
      <c r="D18" s="21"/>
      <c r="E18" s="80"/>
      <c r="F18" s="80"/>
      <c r="G18" s="40"/>
      <c r="H18" s="83"/>
      <c r="I18" s="3"/>
      <c r="J18" s="23">
        <f>IF(OR('Calculation Table 2'!D54&lt;0.05%,F18&lt;'Calculation Table 2'!A2),0%,'Calculation Table 2'!D54)</f>
        <v>0</v>
      </c>
    </row>
    <row r="19" spans="4:10" x14ac:dyDescent="0.25">
      <c r="E19" s="80"/>
      <c r="F19" s="80"/>
      <c r="G19" s="40"/>
      <c r="H19" s="83"/>
      <c r="I19" s="3"/>
      <c r="J19" s="23">
        <f>IF(OR('Calculation Table 2'!D58&lt;0.05%,F19&lt;'Calculation Table 2'!A2),0%,'Calculation Table 2'!D58)</f>
        <v>0</v>
      </c>
    </row>
    <row r="20" spans="4:10" x14ac:dyDescent="0.25">
      <c r="D20" s="8"/>
      <c r="E20" s="80"/>
      <c r="F20" s="80"/>
      <c r="G20" s="40"/>
      <c r="H20" s="83"/>
      <c r="I20" s="3"/>
      <c r="J20" s="23">
        <f>IF(OR('Calculation Table 2'!D62&lt;0.05%,F20&lt;'Calculation Table 2'!A2),0%,'Calculation Table 2'!D62)</f>
        <v>0</v>
      </c>
    </row>
    <row r="21" spans="4:10" x14ac:dyDescent="0.25">
      <c r="E21" s="80"/>
      <c r="F21" s="80"/>
      <c r="G21" s="40"/>
      <c r="H21" s="83"/>
      <c r="I21" s="3"/>
      <c r="J21" s="23">
        <f>IF(OR('Calculation Table 2'!D66&lt;0.05%,F21&lt;'Calculation Table 2'!A2),0%,'Calculation Table 2'!D66)</f>
        <v>0</v>
      </c>
    </row>
    <row r="22" spans="4:10" x14ac:dyDescent="0.25">
      <c r="E22" s="80"/>
      <c r="F22" s="80"/>
      <c r="G22" s="40"/>
      <c r="H22" s="83"/>
      <c r="I22" s="3"/>
      <c r="J22" s="23">
        <f>IF(OR('Calculation Table 2'!D70&lt;0.05%,F22&lt;'Calculation Table 2'!A2),0%,'Calculation Table 2'!D70)</f>
        <v>0</v>
      </c>
    </row>
    <row r="23" spans="4:10" x14ac:dyDescent="0.25">
      <c r="E23" s="80"/>
      <c r="F23" s="80"/>
      <c r="G23" s="40"/>
      <c r="H23" s="83"/>
      <c r="I23" s="3"/>
      <c r="J23" s="23">
        <f>IF(OR('Calculation Table 2'!D74&lt;0.05%,F23&lt;'Calculation Table 2'!A2),0%,'Calculation Table 2'!D74)</f>
        <v>0</v>
      </c>
    </row>
    <row r="24" spans="4:10" x14ac:dyDescent="0.25">
      <c r="E24" s="80"/>
      <c r="F24" s="80"/>
      <c r="G24" s="40"/>
      <c r="H24" s="83"/>
      <c r="I24" s="8"/>
      <c r="J24" s="23">
        <f>IF(OR('Calculation Table 2'!D78&lt;0.05%,F24&lt;'Calculation Table 2'!A2),0%,'Calculation Table 2'!D78)</f>
        <v>0</v>
      </c>
    </row>
    <row r="25" spans="4:10" x14ac:dyDescent="0.25">
      <c r="E25" s="80"/>
      <c r="F25" s="80"/>
      <c r="G25" s="40"/>
      <c r="H25" s="83"/>
      <c r="I25" s="8"/>
      <c r="J25" s="23">
        <f>IF(OR('Calculation Table 2'!D82&lt;0.05%,F25&lt;'Calculation Table 2'!$A$2),0%,'Calculation Table 2'!D82)</f>
        <v>0</v>
      </c>
    </row>
    <row r="26" spans="4:10" x14ac:dyDescent="0.25">
      <c r="E26" s="80"/>
      <c r="F26" s="80"/>
      <c r="G26" s="40"/>
      <c r="H26" s="83"/>
      <c r="I26" s="8"/>
      <c r="J26" s="23">
        <f>IF(OR('Calculation Table 2'!D86&lt;0.05%,F26&lt;'Calculation Table 2'!$A$2),0%,'Calculation Table 2'!D86)</f>
        <v>0</v>
      </c>
    </row>
    <row r="27" spans="4:10" x14ac:dyDescent="0.25">
      <c r="E27" s="80"/>
      <c r="F27" s="80"/>
      <c r="G27" s="40"/>
      <c r="H27" s="83"/>
      <c r="I27" s="8"/>
      <c r="J27" s="23">
        <f>IF(OR('Calculation Table 2'!D90&lt;0.05%,F27&lt;'Calculation Table 2'!$A$2),0%,'Calculation Table 2'!D90)</f>
        <v>0</v>
      </c>
    </row>
    <row r="28" spans="4:10" x14ac:dyDescent="0.25">
      <c r="E28" s="80"/>
      <c r="F28" s="80"/>
      <c r="G28" s="40"/>
      <c r="H28" s="83"/>
      <c r="I28" s="8"/>
      <c r="J28" s="23">
        <f>IF(OR('Calculation Table 2'!D94&lt;0.05%,F28&lt;'Calculation Table 2'!$A$2),0%,'Calculation Table 2'!D94)</f>
        <v>0</v>
      </c>
    </row>
    <row r="29" spans="4:10" x14ac:dyDescent="0.25">
      <c r="E29" s="80"/>
      <c r="F29" s="80"/>
      <c r="G29" s="40"/>
      <c r="H29" s="83"/>
      <c r="I29" s="8"/>
      <c r="J29" s="23">
        <f>IF(OR('Calculation Table 2'!D98&lt;0.05%,F29&lt;'Calculation Table 2'!$A$2),0%,'Calculation Table 2'!D98)</f>
        <v>0</v>
      </c>
    </row>
    <row r="30" spans="4:10" x14ac:dyDescent="0.25">
      <c r="E30" s="80"/>
      <c r="F30" s="80"/>
      <c r="G30" s="40"/>
      <c r="H30" s="83"/>
      <c r="I30" s="8"/>
      <c r="J30" s="23">
        <f>IF(OR('Calculation Table 2'!D102&lt;0.05%,F30&lt;'Calculation Table 2'!$A$2),0%,'Calculation Table 2'!D102)</f>
        <v>0</v>
      </c>
    </row>
    <row r="31" spans="4:10" x14ac:dyDescent="0.25">
      <c r="E31" s="80"/>
      <c r="F31" s="80"/>
      <c r="G31" s="40"/>
      <c r="H31" s="83"/>
      <c r="I31" s="8"/>
      <c r="J31" s="23">
        <f>IF(OR('Calculation Table 2'!D106&lt;0.05%,F31&lt;'Calculation Table 2'!$A$2),0%,'Calculation Table 2'!D106)</f>
        <v>0</v>
      </c>
    </row>
    <row r="32" spans="4:10" x14ac:dyDescent="0.25">
      <c r="E32" s="80"/>
      <c r="F32" s="80"/>
      <c r="G32" s="40"/>
      <c r="H32" s="83"/>
      <c r="I32" s="8"/>
      <c r="J32" s="23">
        <f>IF(OR('Calculation Table 2'!D110&lt;0.05%,F32&lt;'Calculation Table 2'!$A$2),0%,'Calculation Table 2'!D110)</f>
        <v>0</v>
      </c>
    </row>
    <row r="33" spans="1:10" x14ac:dyDescent="0.25">
      <c r="E33" s="80"/>
      <c r="F33" s="80"/>
      <c r="G33" s="40"/>
      <c r="H33" s="83"/>
      <c r="I33" s="8"/>
      <c r="J33" s="23">
        <f>IF(OR('Calculation Table 2'!D114&lt;0.05%,F33&lt;'Calculation Table 2'!$A$2),0%,'Calculation Table 2'!D114)</f>
        <v>0</v>
      </c>
    </row>
    <row r="34" spans="1:10" x14ac:dyDescent="0.25">
      <c r="E34" s="80"/>
      <c r="F34" s="80"/>
      <c r="G34" s="40"/>
      <c r="H34" s="83"/>
      <c r="I34" s="8"/>
      <c r="J34" s="23">
        <f>IF(OR('Calculation Table 2'!D118&lt;0.05%,F34&lt;'Calculation Table 2'!$A$2),0%,'Calculation Table 2'!D118)</f>
        <v>0</v>
      </c>
    </row>
    <row r="35" spans="1:10" x14ac:dyDescent="0.25">
      <c r="E35" s="80"/>
      <c r="F35" s="80"/>
      <c r="G35" s="40"/>
      <c r="H35" s="83"/>
      <c r="I35" s="8"/>
      <c r="J35" s="23">
        <f>IF(OR('Calculation Table 2'!D122&lt;0.05%,F35&lt;'Calculation Table 2'!$A$2),0%,'Calculation Table 2'!D122)</f>
        <v>0</v>
      </c>
    </row>
    <row r="36" spans="1:10" x14ac:dyDescent="0.25">
      <c r="E36" s="80"/>
      <c r="F36" s="80"/>
      <c r="G36" s="40"/>
      <c r="H36" s="83"/>
      <c r="I36" s="8"/>
      <c r="J36" s="23">
        <f>IF(OR('Calculation Table 2'!D126&lt;0.05%,F36&lt;'Calculation Table 2'!$A$2),0%,'Calculation Table 2'!D126)</f>
        <v>0</v>
      </c>
    </row>
    <row r="37" spans="1:10" x14ac:dyDescent="0.25">
      <c r="E37" s="80"/>
      <c r="F37" s="80"/>
      <c r="G37" s="40"/>
      <c r="H37" s="83"/>
      <c r="I37" s="8"/>
      <c r="J37" s="23">
        <f>IF(OR('Calculation Table 2'!D130&lt;0.05%,F37&lt;'Calculation Table 2'!$A$2),0%,'Calculation Table 2'!D130)</f>
        <v>0</v>
      </c>
    </row>
    <row r="38" spans="1:10" x14ac:dyDescent="0.25">
      <c r="E38" s="80"/>
      <c r="F38" s="80"/>
      <c r="G38" s="40"/>
      <c r="H38" s="83"/>
      <c r="I38" s="8"/>
      <c r="J38" s="23">
        <f>IF(OR('Calculation Table 2'!D130&lt;0.05%,F38&lt;'Calculation Table 2'!$A$2),0%,'Calculation Table 2'!D130)</f>
        <v>0</v>
      </c>
    </row>
    <row r="39" spans="1:10" x14ac:dyDescent="0.25">
      <c r="E39" s="80"/>
      <c r="F39" s="80"/>
      <c r="G39" s="40"/>
      <c r="H39" s="83"/>
      <c r="I39" s="8"/>
      <c r="J39" s="23">
        <f>IF(OR('Calculation Table 2'!D134&lt;0.05%,F39&lt;'Calculation Table 2'!$A$2),0%,'Calculation Table 2'!D134)</f>
        <v>0</v>
      </c>
    </row>
    <row r="40" spans="1:10" x14ac:dyDescent="0.25">
      <c r="E40" s="80"/>
      <c r="F40" s="80"/>
      <c r="G40" s="40"/>
      <c r="H40" s="83"/>
      <c r="I40" s="8"/>
      <c r="J40" s="23">
        <f>IF(OR('Calculation Table 2'!D138&lt;0.05%,F40&lt;'Calculation Table 2'!$A$2),0%,'Calculation Table 2'!D138)</f>
        <v>0</v>
      </c>
    </row>
    <row r="41" spans="1:10" x14ac:dyDescent="0.25">
      <c r="E41" s="80"/>
      <c r="F41" s="80"/>
      <c r="G41" s="40"/>
      <c r="H41" s="83"/>
      <c r="I41" s="38"/>
      <c r="J41" s="37">
        <f>IF(OR('Calculation Table 2'!D142&lt;0.05%,F41&lt;'Calculation Table 2'!$A$2),0%,'Calculation Table 2'!D142)</f>
        <v>0</v>
      </c>
    </row>
    <row r="42" spans="1:10" x14ac:dyDescent="0.25">
      <c r="I42" s="3"/>
      <c r="J42" s="24">
        <f>SUM(J7:J41)</f>
        <v>0</v>
      </c>
    </row>
    <row r="43" spans="1:10" ht="18.75" x14ac:dyDescent="0.25">
      <c r="A43" s="25" t="s">
        <v>17</v>
      </c>
      <c r="B43" s="26"/>
      <c r="C43" s="26"/>
      <c r="D43" s="26"/>
      <c r="E43" s="27"/>
      <c r="F43" s="27"/>
      <c r="G43" s="68"/>
      <c r="H43" s="28"/>
      <c r="I43" s="26"/>
      <c r="J43" s="26"/>
    </row>
    <row r="44" spans="1:10" x14ac:dyDescent="0.25">
      <c r="A44" s="29"/>
      <c r="B44" s="26"/>
      <c r="C44" s="26"/>
      <c r="D44" s="26"/>
      <c r="E44" s="27"/>
      <c r="F44" s="27"/>
      <c r="G44" s="68"/>
      <c r="H44" s="28" t="s">
        <v>12</v>
      </c>
      <c r="I44" s="26"/>
      <c r="J44" s="26"/>
    </row>
    <row r="45" spans="1:10" ht="17.25" x14ac:dyDescent="0.25">
      <c r="A45" s="25" t="s">
        <v>18</v>
      </c>
      <c r="B45" s="26"/>
      <c r="C45" s="26"/>
      <c r="D45" s="26"/>
      <c r="E45" s="27"/>
      <c r="F45" s="27"/>
      <c r="G45" s="68"/>
      <c r="H45" s="28"/>
      <c r="I45" s="26"/>
      <c r="J45" s="26"/>
    </row>
    <row r="46" spans="1:10" x14ac:dyDescent="0.25">
      <c r="A46" s="30" t="s">
        <v>19</v>
      </c>
      <c r="B46" s="26"/>
      <c r="C46" s="26"/>
      <c r="D46" s="26"/>
      <c r="E46" s="27"/>
      <c r="F46" s="27"/>
      <c r="G46" s="68"/>
      <c r="H46" s="28"/>
      <c r="I46" s="26"/>
      <c r="J46" s="12"/>
    </row>
    <row r="47" spans="1:10" x14ac:dyDescent="0.25">
      <c r="A47" s="30" t="s">
        <v>10</v>
      </c>
      <c r="B47" s="26"/>
      <c r="C47" s="26"/>
      <c r="D47" s="26"/>
      <c r="E47" s="27"/>
      <c r="F47" s="27"/>
      <c r="G47" s="68"/>
      <c r="H47" s="28"/>
      <c r="I47" s="26"/>
      <c r="J47" s="12"/>
    </row>
    <row r="48" spans="1:10" x14ac:dyDescent="0.25">
      <c r="A48" s="29"/>
      <c r="B48" s="26"/>
      <c r="C48" s="26"/>
      <c r="D48" s="26"/>
      <c r="E48" s="27"/>
      <c r="F48" s="27"/>
      <c r="G48" s="68"/>
      <c r="H48" s="28"/>
      <c r="I48" s="12"/>
      <c r="J48" s="12"/>
    </row>
    <row r="49" spans="1:10" ht="17.25" x14ac:dyDescent="0.25">
      <c r="A49" s="25" t="s">
        <v>20</v>
      </c>
      <c r="B49" s="26"/>
      <c r="C49" s="26"/>
      <c r="D49" s="26"/>
      <c r="E49" s="27"/>
      <c r="F49" s="27"/>
      <c r="G49" s="68"/>
      <c r="H49" s="28"/>
      <c r="I49" s="12"/>
      <c r="J49" s="12"/>
    </row>
    <row r="50" spans="1:10" x14ac:dyDescent="0.25">
      <c r="A50" s="26"/>
      <c r="B50" s="26"/>
      <c r="C50" s="26"/>
      <c r="D50" s="26"/>
      <c r="E50" s="27"/>
      <c r="F50" s="27"/>
      <c r="G50" s="68"/>
      <c r="H50" s="28"/>
      <c r="I50" s="12"/>
      <c r="J50" s="12"/>
    </row>
  </sheetData>
  <sortState ref="A7:J13">
    <sortCondition ref="F7:F13"/>
  </sortState>
  <mergeCells count="1">
    <mergeCell ref="F1:H2"/>
  </mergeCells>
  <conditionalFormatting sqref="J62:J1048576 J1:J6 J42:J55">
    <cfRule type="cellIs" dxfId="21" priority="64" operator="lessThan">
      <formula>0</formula>
    </cfRule>
  </conditionalFormatting>
  <conditionalFormatting sqref="D19">
    <cfRule type="expression" dxfId="20" priority="55">
      <formula>IF($F10&lt;12/31/2022,"",0)</formula>
    </cfRule>
  </conditionalFormatting>
  <conditionalFormatting sqref="F7:F41">
    <cfRule type="containsBlanks" dxfId="19" priority="23" stopIfTrue="1">
      <formula>LEN(TRIM(F7))=0</formula>
    </cfRule>
    <cfRule type="expression" dxfId="18" priority="29" stopIfTrue="1">
      <formula>$F7&lt;$E7</formula>
    </cfRule>
  </conditionalFormatting>
  <conditionalFormatting sqref="J7:J41">
    <cfRule type="cellIs" dxfId="17" priority="4" operator="greaterThan">
      <formula>100%</formula>
    </cfRule>
    <cfRule type="cellIs" dxfId="16" priority="5" operator="equal">
      <formula>0</formula>
    </cfRule>
    <cfRule type="cellIs" dxfId="15" priority="6" operator="lessThan">
      <formula>0.05%</formula>
    </cfRule>
    <cfRule type="cellIs" dxfId="14" priority="7" operator="lessThan">
      <formula>0</formula>
    </cfRule>
  </conditionalFormatting>
  <conditionalFormatting sqref="J42">
    <cfRule type="cellIs" dxfId="13" priority="1" operator="greaterThan">
      <formula>1</formula>
    </cfRule>
  </conditionalFormatting>
  <conditionalFormatting sqref="J7:J41">
    <cfRule type="expression" dxfId="12" priority="76">
      <formula>$J7&gt;$H7</formula>
    </cfRule>
  </conditionalFormatting>
  <dataValidations count="2">
    <dataValidation allowBlank="1" showInputMessage="1" showErrorMessage="1" prompt="The red color indicates the end date is invalid." sqref="F7:F41" xr:uid="{EB5E5E77-93FC-4D9C-909E-FBF7D1AC425C}"/>
    <dataValidation allowBlank="1" showErrorMessage="1" prompt="The red color indicates the end date is invalid." sqref="G8:G41" xr:uid="{B3EE4B7B-2CA9-4EBE-B39D-27D61829C17E}"/>
  </dataValidations>
  <pageMargins left="0.7" right="0.7" top="0.75" bottom="0.75" header="0.3" footer="0.3"/>
  <pageSetup orientation="portrait" r:id="rId1"/>
  <headerFooter differentFirst="1">
    <oddFooter xml:space="preserve">&amp;LNote1: Mentoring does not require dedicated effort
NOTE2: An Individuals Total Effort Must be Included:
In-Kind/Cost Shared Effort
Effort with no salary
NOTE3: Consider Program Specific Requirements
T32
NIH reduction of 25%
Career Awards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stopIfTrue="1" id="{8E7689AC-7244-4C5C-B874-C34C42C2699C}">
            <xm:f>($F7&lt;'Calculation Table 2'!$A$2)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F7:F41</xm:sqref>
        </x14:conditionalFormatting>
        <x14:conditionalFormatting xmlns:xm="http://schemas.microsoft.com/office/excel/2006/main">
          <x14:cfRule type="expression" priority="2" stopIfTrue="1" id="{90DDFCEB-DCCE-4DA7-B4F8-95840C673B85}">
            <xm:f>$E7&gt;'Calculation Table 2'!$B$2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J7:J41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8284-509C-4D1F-9523-1D50E20C24C7}">
  <dimension ref="A1:L50"/>
  <sheetViews>
    <sheetView zoomScaleNormal="100" workbookViewId="0">
      <pane ySplit="6" topLeftCell="A7" activePane="bottomLeft" state="frozen"/>
      <selection pane="bottomLeft" activeCell="G11" sqref="G11"/>
    </sheetView>
  </sheetViews>
  <sheetFormatPr defaultRowHeight="15" x14ac:dyDescent="0.25"/>
  <cols>
    <col min="1" max="1" width="35.42578125" style="3" customWidth="1"/>
    <col min="2" max="2" width="21.42578125" style="3" customWidth="1"/>
    <col min="3" max="3" width="13.42578125" style="3" customWidth="1"/>
    <col min="4" max="4" width="27.42578125" style="3" customWidth="1"/>
    <col min="5" max="6" width="19.42578125" style="20" bestFit="1" customWidth="1"/>
    <col min="7" max="7" width="27.28515625" style="20" bestFit="1" customWidth="1"/>
    <col min="8" max="8" width="33.42578125" style="9" customWidth="1"/>
    <col min="9" max="9" width="2.5703125" customWidth="1"/>
    <col min="10" max="10" width="39.5703125" style="11" customWidth="1"/>
    <col min="11" max="11" width="19.28515625" customWidth="1"/>
    <col min="12" max="12" width="12.42578125" customWidth="1"/>
    <col min="14" max="15" width="9.5703125" bestFit="1" customWidth="1"/>
  </cols>
  <sheetData>
    <row r="1" spans="1:12" x14ac:dyDescent="0.25">
      <c r="A1" s="1" t="s">
        <v>6</v>
      </c>
      <c r="B1" s="2" t="s">
        <v>8</v>
      </c>
      <c r="C1" s="1" t="s">
        <v>7</v>
      </c>
      <c r="D1" s="2" t="s">
        <v>8</v>
      </c>
      <c r="F1" s="92" t="s">
        <v>27</v>
      </c>
      <c r="G1" s="92"/>
      <c r="H1" s="92"/>
      <c r="I1" s="3"/>
      <c r="J1" s="10"/>
    </row>
    <row r="2" spans="1:12" x14ac:dyDescent="0.25">
      <c r="A2" s="1" t="s">
        <v>9</v>
      </c>
      <c r="B2" s="2" t="s">
        <v>8</v>
      </c>
      <c r="F2" s="92"/>
      <c r="G2" s="92"/>
      <c r="H2" s="92"/>
      <c r="I2" s="3"/>
      <c r="J2" s="10"/>
    </row>
    <row r="3" spans="1:12" ht="15.75" thickBot="1" x14ac:dyDescent="0.3">
      <c r="I3" s="3"/>
      <c r="J3" s="10"/>
    </row>
    <row r="4" spans="1:12" x14ac:dyDescent="0.25">
      <c r="A4" s="1" t="s">
        <v>11</v>
      </c>
      <c r="I4" s="3"/>
      <c r="J4" s="85" t="s">
        <v>4</v>
      </c>
    </row>
    <row r="5" spans="1:12" ht="15.75" thickBot="1" x14ac:dyDescent="0.3">
      <c r="H5"/>
      <c r="I5" s="3"/>
      <c r="J5" s="86" t="s">
        <v>5</v>
      </c>
    </row>
    <row r="6" spans="1:12" ht="36" customHeight="1" x14ac:dyDescent="0.25">
      <c r="A6" s="42" t="s">
        <v>0</v>
      </c>
      <c r="B6" s="43" t="s">
        <v>1</v>
      </c>
      <c r="C6" s="43" t="s">
        <v>2</v>
      </c>
      <c r="D6" s="43" t="s">
        <v>3</v>
      </c>
      <c r="E6" s="44" t="s">
        <v>21</v>
      </c>
      <c r="F6" s="44" t="s">
        <v>32</v>
      </c>
      <c r="G6" s="44" t="s">
        <v>24</v>
      </c>
      <c r="H6" s="88" t="s">
        <v>28</v>
      </c>
      <c r="I6" s="43"/>
      <c r="J6" s="89" t="s">
        <v>29</v>
      </c>
      <c r="K6" s="49" t="s">
        <v>25</v>
      </c>
      <c r="L6" s="49" t="s">
        <v>26</v>
      </c>
    </row>
    <row r="7" spans="1:12" x14ac:dyDescent="0.25">
      <c r="A7"/>
      <c r="B7" s="6"/>
      <c r="C7" s="6"/>
      <c r="D7" s="6"/>
      <c r="E7" s="33"/>
      <c r="F7" s="33"/>
      <c r="G7" s="84"/>
      <c r="H7" s="83"/>
      <c r="I7" s="4"/>
      <c r="J7" s="23">
        <f>IF(OR('Calculation Table 3'!D10&lt;0.05%,F7&lt;'Calculation Table 3'!A2),0%,'Calculation Table 3'!D10)</f>
        <v>0</v>
      </c>
    </row>
    <row r="8" spans="1:12" x14ac:dyDescent="0.25">
      <c r="A8"/>
      <c r="B8" s="6"/>
      <c r="C8" s="6"/>
      <c r="D8" s="6"/>
      <c r="E8" s="33"/>
      <c r="F8" s="33"/>
      <c r="G8" s="84"/>
      <c r="H8" s="83"/>
      <c r="I8" s="5"/>
      <c r="J8" s="23">
        <f>IF(OR('Calculation Table 3'!D14&lt;0.05%,F8&lt;'Calculation Table 3'!A2),0%,'Calculation Table 3'!D14)</f>
        <v>0</v>
      </c>
    </row>
    <row r="9" spans="1:12" x14ac:dyDescent="0.25">
      <c r="A9"/>
      <c r="B9" s="6"/>
      <c r="C9" s="6"/>
      <c r="D9" s="6"/>
      <c r="E9" s="33"/>
      <c r="F9" s="33"/>
      <c r="G9" s="84"/>
      <c r="H9" s="83"/>
      <c r="I9" s="5"/>
      <c r="J9" s="23">
        <f>IF(OR('Calculation Table 3'!D18&lt;0.05%,F9&lt;'Calculation Table 3'!A2),0%,'Calculation Table 3'!D18)</f>
        <v>0</v>
      </c>
    </row>
    <row r="10" spans="1:12" x14ac:dyDescent="0.25">
      <c r="A10"/>
      <c r="B10" s="6"/>
      <c r="C10" s="6"/>
      <c r="D10" s="6"/>
      <c r="E10" s="33"/>
      <c r="F10" s="33"/>
      <c r="G10" s="84"/>
      <c r="H10" s="83"/>
      <c r="I10" s="3"/>
      <c r="J10" s="23">
        <f>IF(OR('Calculation Table 3'!D22&lt;0.05%,F10&lt;'Calculation Table 3'!A2),0%,'Calculation Table 3'!D22)</f>
        <v>0</v>
      </c>
    </row>
    <row r="11" spans="1:12" x14ac:dyDescent="0.25">
      <c r="A11"/>
      <c r="B11" s="6"/>
      <c r="C11" s="6"/>
      <c r="D11" s="6"/>
      <c r="E11" s="33"/>
      <c r="F11" s="33"/>
      <c r="G11" s="84"/>
      <c r="H11" s="83"/>
      <c r="I11" s="5"/>
      <c r="J11" s="23">
        <f>IF(OR('Calculation Table 3'!D26&lt;0.05%,F11&lt;'Calculation Table 3'!A2),0%,'Calculation Table 3'!D26)</f>
        <v>0</v>
      </c>
    </row>
    <row r="12" spans="1:12" x14ac:dyDescent="0.25">
      <c r="A12"/>
      <c r="E12" s="33"/>
      <c r="F12" s="33"/>
      <c r="G12" s="84"/>
      <c r="H12" s="83"/>
      <c r="I12" s="5"/>
      <c r="J12" s="23">
        <f>IF(OR('Calculation Table 3'!D30&lt;0.05%,F12&lt;'Calculation Table 3'!A2),0%,'Calculation Table 3'!D30)</f>
        <v>0</v>
      </c>
    </row>
    <row r="13" spans="1:12" s="7" customFormat="1" x14ac:dyDescent="0.25">
      <c r="A13"/>
      <c r="B13" s="3"/>
      <c r="C13" s="3"/>
      <c r="D13" s="3"/>
      <c r="E13" s="33"/>
      <c r="F13" s="33"/>
      <c r="G13" s="84"/>
      <c r="H13" s="83"/>
      <c r="I13" s="6"/>
      <c r="J13" s="23">
        <f>IF(OR('Calculation Table 3'!D34&lt;0.05%,F13&lt;'Calculation Table 3'!A2),0%,'Calculation Table 3'!D34)</f>
        <v>0</v>
      </c>
    </row>
    <row r="14" spans="1:12" x14ac:dyDescent="0.25">
      <c r="A14"/>
      <c r="E14" s="33"/>
      <c r="F14" s="33"/>
      <c r="G14" s="84"/>
      <c r="H14" s="83"/>
      <c r="I14" s="3"/>
      <c r="J14" s="23">
        <f>IF(OR('Calculation Table 3'!D38&lt;0.05%,F14&lt;'Calculation Table 3'!A2),0%,'Calculation Table 3'!D38)</f>
        <v>0</v>
      </c>
    </row>
    <row r="15" spans="1:12" x14ac:dyDescent="0.25">
      <c r="A15"/>
      <c r="E15" s="33"/>
      <c r="F15" s="33"/>
      <c r="G15" s="84"/>
      <c r="H15" s="83"/>
      <c r="I15" s="3"/>
      <c r="J15" s="23">
        <f>IF(OR('Calculation Table 3'!D42&lt;0.05%,F15&lt;'Calculation Table 3'!A2),0%,'Calculation Table 3'!D42)</f>
        <v>0</v>
      </c>
    </row>
    <row r="16" spans="1:12" x14ac:dyDescent="0.25">
      <c r="A16"/>
      <c r="E16" s="33"/>
      <c r="F16" s="33"/>
      <c r="G16" s="84"/>
      <c r="H16" s="83"/>
      <c r="I16" s="3"/>
      <c r="J16" s="23">
        <f>IF(OR('Calculation Table 3'!D46&lt;0.05%,F16&lt;'Calculation Table 3'!A2),0%,'Calculation Table 3'!D46)</f>
        <v>0</v>
      </c>
    </row>
    <row r="17" spans="1:10" x14ac:dyDescent="0.25">
      <c r="A17"/>
      <c r="E17" s="33"/>
      <c r="F17" s="33"/>
      <c r="G17" s="84"/>
      <c r="H17" s="83"/>
      <c r="I17" s="3"/>
      <c r="J17" s="23">
        <f>IF(OR('Calculation Table 3'!D50&lt;0.05%,F17&lt;'Calculation Table 3'!A2),0%,'Calculation Table 3'!D50)</f>
        <v>0</v>
      </c>
    </row>
    <row r="18" spans="1:10" x14ac:dyDescent="0.25">
      <c r="A18"/>
      <c r="D18" s="21"/>
      <c r="E18" s="33"/>
      <c r="F18" s="33"/>
      <c r="G18" s="84"/>
      <c r="H18" s="83"/>
      <c r="I18" s="3"/>
      <c r="J18" s="23">
        <f>IF(OR('Calculation Table 3'!D54&lt;0.05%,F18&lt;'Calculation Table 3'!A2),0%,'Calculation Table 3'!D54)</f>
        <v>0</v>
      </c>
    </row>
    <row r="19" spans="1:10" x14ac:dyDescent="0.25">
      <c r="A19"/>
      <c r="E19" s="33"/>
      <c r="F19" s="33"/>
      <c r="G19" s="84"/>
      <c r="H19" s="83"/>
      <c r="I19" s="3"/>
      <c r="J19" s="23">
        <f>IF(OR('Calculation Table 3'!D58&lt;0.05%,F19&lt;'Calculation Table 3'!A2),0%,'Calculation Table 3'!D58)</f>
        <v>0</v>
      </c>
    </row>
    <row r="20" spans="1:10" x14ac:dyDescent="0.25">
      <c r="A20"/>
      <c r="D20" s="8"/>
      <c r="E20" s="33"/>
      <c r="F20" s="33"/>
      <c r="G20" s="84"/>
      <c r="H20" s="83"/>
      <c r="I20" s="3"/>
      <c r="J20" s="23">
        <f>IF(OR('Calculation Table 3'!D62&lt;0.05%,F20&lt;'Calculation Table 3'!A2),0%,'Calculation Table 3'!D62)</f>
        <v>0</v>
      </c>
    </row>
    <row r="21" spans="1:10" x14ac:dyDescent="0.25">
      <c r="A21"/>
      <c r="E21" s="33"/>
      <c r="F21" s="33"/>
      <c r="G21" s="84"/>
      <c r="H21" s="83"/>
      <c r="I21" s="3"/>
      <c r="J21" s="23">
        <f>IF(OR('Calculation Table 3'!D66&lt;0.05%,F21&lt;'Calculation Table 3'!A2),0%,'Calculation Table 3'!D66)</f>
        <v>0</v>
      </c>
    </row>
    <row r="22" spans="1:10" x14ac:dyDescent="0.25">
      <c r="A22"/>
      <c r="E22" s="33"/>
      <c r="F22" s="33"/>
      <c r="G22" s="84"/>
      <c r="H22" s="83"/>
      <c r="I22" s="3"/>
      <c r="J22" s="23">
        <f>IF(OR('Calculation Table 3'!D70&lt;0.05%,F22&lt;'Calculation Table 3'!A2),0%,'Calculation Table 3'!D70)</f>
        <v>0</v>
      </c>
    </row>
    <row r="23" spans="1:10" x14ac:dyDescent="0.25">
      <c r="A23"/>
      <c r="E23" s="33"/>
      <c r="F23" s="33"/>
      <c r="G23" s="84"/>
      <c r="H23" s="83"/>
      <c r="I23" s="3"/>
      <c r="J23" s="23">
        <f>IF(OR('Calculation Table 3'!D74&lt;0.05%,F23&lt;'Calculation Table 3'!A2),0%,'Calculation Table 3'!D74)</f>
        <v>0</v>
      </c>
    </row>
    <row r="24" spans="1:10" x14ac:dyDescent="0.25">
      <c r="A24"/>
      <c r="E24" s="33"/>
      <c r="F24" s="33"/>
      <c r="G24" s="84"/>
      <c r="H24" s="83"/>
      <c r="I24" s="8"/>
      <c r="J24" s="23">
        <f>IF(OR('Calculation Table 3'!D78&lt;0.05%,F24&lt;'Calculation Table 3'!A2),0%,'Calculation Table 3'!D78)</f>
        <v>0</v>
      </c>
    </row>
    <row r="25" spans="1:10" x14ac:dyDescent="0.25">
      <c r="A25"/>
      <c r="E25" s="33"/>
      <c r="F25" s="33"/>
      <c r="G25" s="84"/>
      <c r="H25" s="83"/>
      <c r="I25" s="8"/>
      <c r="J25" s="23">
        <f>IF(OR('Calculation Table 3'!D82&lt;0.05%,F25&lt;'Calculation Table 3'!A2),0%,'Calculation Table 3'!D82)</f>
        <v>0</v>
      </c>
    </row>
    <row r="26" spans="1:10" x14ac:dyDescent="0.25">
      <c r="A26"/>
      <c r="E26" s="33"/>
      <c r="F26" s="33"/>
      <c r="G26" s="84"/>
      <c r="H26" s="83"/>
      <c r="I26" s="8"/>
      <c r="J26" s="23">
        <f>IF(OR('Calculation Table 3'!D86&lt;0.05%,F26&lt;'Calculation Table 3'!$A$2),0%,'Calculation Table 3'!D86)</f>
        <v>0</v>
      </c>
    </row>
    <row r="27" spans="1:10" x14ac:dyDescent="0.25">
      <c r="A27"/>
      <c r="E27" s="33"/>
      <c r="F27" s="33"/>
      <c r="G27" s="84"/>
      <c r="H27" s="83"/>
      <c r="I27" s="8"/>
      <c r="J27" s="23">
        <f>IF(OR('Calculation Table 3'!D90&lt;0.05%,F27&lt;'Calculation Table 3'!$A$2),0%,'Calculation Table 3'!D90)</f>
        <v>0</v>
      </c>
    </row>
    <row r="28" spans="1:10" x14ac:dyDescent="0.25">
      <c r="A28"/>
      <c r="E28" s="33"/>
      <c r="F28" s="33"/>
      <c r="G28" s="84"/>
      <c r="H28" s="83"/>
      <c r="I28" s="8"/>
      <c r="J28" s="23">
        <f>IF(OR('Calculation Table 3'!D94&lt;0.05%,F28&lt;'Calculation Table 3'!$A$2),0%,'Calculation Table 3'!D94)</f>
        <v>0</v>
      </c>
    </row>
    <row r="29" spans="1:10" x14ac:dyDescent="0.25">
      <c r="A29"/>
      <c r="E29" s="33"/>
      <c r="F29" s="33"/>
      <c r="G29" s="84"/>
      <c r="H29" s="83"/>
      <c r="I29" s="8"/>
      <c r="J29" s="23">
        <f>IF(OR('Calculation Table 3'!D98&lt;0.05%,F29&lt;'Calculation Table 3'!$A$2),0%,'Calculation Table 3'!D98)</f>
        <v>0</v>
      </c>
    </row>
    <row r="30" spans="1:10" x14ac:dyDescent="0.25">
      <c r="A30"/>
      <c r="E30" s="33"/>
      <c r="F30" s="33"/>
      <c r="G30" s="84"/>
      <c r="H30" s="83"/>
      <c r="I30" s="8"/>
      <c r="J30" s="23">
        <f>IF(OR('Calculation Table 3'!D102&lt;0.05%,F30&lt;'Calculation Table 3'!$A$2),0%,'Calculation Table 3'!D102)</f>
        <v>0</v>
      </c>
    </row>
    <row r="31" spans="1:10" x14ac:dyDescent="0.25">
      <c r="A31"/>
      <c r="E31" s="33"/>
      <c r="F31" s="33"/>
      <c r="G31" s="84"/>
      <c r="H31" s="83"/>
      <c r="I31" s="8"/>
      <c r="J31" s="23">
        <f>IF(OR('Calculation Table 3'!D106&lt;0.05%,F31&lt;'Calculation Table 3'!$A$2),0%,'Calculation Table 3'!D106)</f>
        <v>0</v>
      </c>
    </row>
    <row r="32" spans="1:10" x14ac:dyDescent="0.25">
      <c r="A32"/>
      <c r="E32" s="33"/>
      <c r="F32" s="33"/>
      <c r="G32" s="84"/>
      <c r="H32" s="83"/>
      <c r="I32" s="8"/>
      <c r="J32" s="23">
        <f>IF(OR('Calculation Table 3'!D110&lt;0.05%,F32&lt;'Calculation Table 3'!$A$2),0%,'Calculation Table 3'!D110)</f>
        <v>0</v>
      </c>
    </row>
    <row r="33" spans="1:10" x14ac:dyDescent="0.25">
      <c r="A33"/>
      <c r="E33" s="33"/>
      <c r="F33" s="33"/>
      <c r="G33" s="84"/>
      <c r="H33" s="83"/>
      <c r="I33" s="8"/>
      <c r="J33" s="23">
        <f>IF(OR('Calculation Table 3'!D114&lt;0.05%,F33&lt;'Calculation Table 3'!$A$2),0%,'Calculation Table 3'!D114)</f>
        <v>0</v>
      </c>
    </row>
    <row r="34" spans="1:10" x14ac:dyDescent="0.25">
      <c r="A34"/>
      <c r="E34" s="33"/>
      <c r="F34" s="33"/>
      <c r="G34" s="84"/>
      <c r="H34" s="83"/>
      <c r="I34" s="8"/>
      <c r="J34" s="23">
        <f>IF(OR('Calculation Table 3'!D118&lt;0.05%,F34&lt;'Calculation Table 3'!$A$2),0%,'Calculation Table 3'!D118)</f>
        <v>0</v>
      </c>
    </row>
    <row r="35" spans="1:10" x14ac:dyDescent="0.25">
      <c r="A35"/>
      <c r="E35" s="33"/>
      <c r="F35" s="33"/>
      <c r="G35" s="84"/>
      <c r="H35" s="83"/>
      <c r="I35" s="8"/>
      <c r="J35" s="23">
        <f>IF(OR('Calculation Table 3'!D122&lt;0.05%,F35&lt;'Calculation Table 3'!$A$2),0%,'Calculation Table 3'!D122)</f>
        <v>0</v>
      </c>
    </row>
    <row r="36" spans="1:10" x14ac:dyDescent="0.25">
      <c r="A36"/>
      <c r="E36" s="33"/>
      <c r="F36" s="33"/>
      <c r="G36" s="84"/>
      <c r="H36" s="83"/>
      <c r="I36" s="8"/>
      <c r="J36" s="23">
        <f>IF(OR('Calculation Table 3'!D126&lt;0.05%,F36&lt;'Calculation Table 3'!$A$2),0%,'Calculation Table 3'!D126)</f>
        <v>0</v>
      </c>
    </row>
    <row r="37" spans="1:10" x14ac:dyDescent="0.25">
      <c r="A37"/>
      <c r="E37" s="33"/>
      <c r="F37" s="33"/>
      <c r="G37" s="84"/>
      <c r="H37" s="83"/>
      <c r="I37" s="8"/>
      <c r="J37" s="23">
        <f>IF(OR('Calculation Table 3'!D130&lt;0.05%,F37&lt;'Calculation Table 3'!$A$2),0%,'Calculation Table 3'!D130)</f>
        <v>0</v>
      </c>
    </row>
    <row r="38" spans="1:10" x14ac:dyDescent="0.25">
      <c r="A38"/>
      <c r="E38" s="33"/>
      <c r="F38" s="33"/>
      <c r="G38" s="84"/>
      <c r="H38" s="83"/>
      <c r="I38" s="8"/>
      <c r="J38" s="23">
        <f>IF(OR('Calculation Table 3'!D134&lt;0.05%,F38&lt;'Calculation Table 3'!$A$2),0%,'Calculation Table 3'!D134)</f>
        <v>0</v>
      </c>
    </row>
    <row r="39" spans="1:10" x14ac:dyDescent="0.25">
      <c r="A39"/>
      <c r="E39" s="33"/>
      <c r="F39" s="33"/>
      <c r="G39" s="84"/>
      <c r="H39" s="83"/>
      <c r="I39" s="8"/>
      <c r="J39" s="23">
        <f>IF(OR('Calculation Table 3'!D138&lt;0.05%,F39&lt;'Calculation Table 3'!$A$2),0%,'Calculation Table 3'!D138)</f>
        <v>0</v>
      </c>
    </row>
    <row r="40" spans="1:10" x14ac:dyDescent="0.25">
      <c r="A40"/>
      <c r="E40" s="33"/>
      <c r="F40" s="33"/>
      <c r="G40" s="84"/>
      <c r="H40" s="83"/>
      <c r="I40" s="8"/>
      <c r="J40" s="23">
        <f>IF(OR('Calculation Table 3'!D142&lt;0.05%,F40&lt;'Calculation Table 3'!$A$2),0%,'Calculation Table 3'!D142)</f>
        <v>0</v>
      </c>
    </row>
    <row r="41" spans="1:10" x14ac:dyDescent="0.25">
      <c r="A41" s="32"/>
      <c r="E41" s="33"/>
      <c r="F41" s="33"/>
      <c r="G41" s="84"/>
      <c r="H41" s="83"/>
      <c r="I41" s="38"/>
      <c r="J41" s="37">
        <f>IF(OR('Calculation Table 3'!D146&lt;0.05%,F41&lt;'Calculation Table 3'!$A$2),0%,'Calculation Table 3'!D146)</f>
        <v>0</v>
      </c>
    </row>
    <row r="42" spans="1:10" x14ac:dyDescent="0.25">
      <c r="F42" s="33"/>
      <c r="I42" s="3"/>
      <c r="J42" s="24">
        <f>SUM(J7:J41)</f>
        <v>0</v>
      </c>
    </row>
    <row r="43" spans="1:10" ht="18.75" x14ac:dyDescent="0.25">
      <c r="A43" s="25" t="s">
        <v>17</v>
      </c>
      <c r="B43" s="26"/>
      <c r="C43" s="26"/>
      <c r="D43" s="26"/>
      <c r="E43" s="27"/>
      <c r="F43" s="27"/>
      <c r="G43" s="27"/>
      <c r="H43" s="28"/>
      <c r="I43" s="26"/>
      <c r="J43" s="26"/>
    </row>
    <row r="44" spans="1:10" x14ac:dyDescent="0.25">
      <c r="A44" s="29"/>
      <c r="B44" s="26"/>
      <c r="C44" s="26"/>
      <c r="D44" s="26"/>
      <c r="E44" s="27"/>
      <c r="F44" s="27"/>
      <c r="G44" s="27"/>
      <c r="H44" s="28" t="s">
        <v>12</v>
      </c>
      <c r="I44" s="26"/>
      <c r="J44" s="26"/>
    </row>
    <row r="45" spans="1:10" ht="17.25" x14ac:dyDescent="0.25">
      <c r="A45" s="25" t="s">
        <v>18</v>
      </c>
      <c r="B45" s="26"/>
      <c r="C45" s="26"/>
      <c r="D45" s="26"/>
      <c r="E45" s="27"/>
      <c r="F45" s="27"/>
      <c r="G45" s="27"/>
      <c r="H45" s="28"/>
      <c r="I45" s="26"/>
      <c r="J45" s="26"/>
    </row>
    <row r="46" spans="1:10" x14ac:dyDescent="0.25">
      <c r="A46" s="30" t="s">
        <v>19</v>
      </c>
      <c r="B46" s="26"/>
      <c r="C46" s="26"/>
      <c r="D46" s="26"/>
      <c r="E46" s="27"/>
      <c r="F46" s="27"/>
      <c r="G46" s="27"/>
      <c r="H46" s="28"/>
      <c r="I46" s="26"/>
      <c r="J46" s="12"/>
    </row>
    <row r="47" spans="1:10" x14ac:dyDescent="0.25">
      <c r="A47" s="30" t="s">
        <v>10</v>
      </c>
      <c r="B47" s="26"/>
      <c r="C47" s="26"/>
      <c r="D47" s="26"/>
      <c r="E47" s="27"/>
      <c r="F47" s="27"/>
      <c r="G47" s="27"/>
      <c r="H47" s="28"/>
      <c r="I47" s="26"/>
      <c r="J47" s="12"/>
    </row>
    <row r="48" spans="1:10" x14ac:dyDescent="0.25">
      <c r="A48" s="29"/>
      <c r="B48" s="26"/>
      <c r="C48" s="26"/>
      <c r="D48" s="26"/>
      <c r="E48" s="27"/>
      <c r="F48" s="27"/>
      <c r="G48" s="27"/>
      <c r="H48" s="28"/>
      <c r="I48" s="12"/>
      <c r="J48" s="12"/>
    </row>
    <row r="49" spans="1:10" ht="17.25" x14ac:dyDescent="0.25">
      <c r="A49" s="25" t="s">
        <v>20</v>
      </c>
      <c r="B49" s="26"/>
      <c r="C49" s="26"/>
      <c r="D49" s="26"/>
      <c r="E49" s="27"/>
      <c r="F49" s="27"/>
      <c r="G49" s="27"/>
      <c r="H49" s="28"/>
      <c r="I49" s="12"/>
      <c r="J49" s="12"/>
    </row>
    <row r="50" spans="1:10" x14ac:dyDescent="0.25">
      <c r="A50" s="26"/>
      <c r="B50" s="26"/>
      <c r="C50" s="26"/>
      <c r="D50" s="26"/>
      <c r="E50" s="27"/>
      <c r="F50" s="27"/>
      <c r="G50" s="27"/>
      <c r="H50" s="28"/>
      <c r="I50" s="12"/>
      <c r="J50" s="12"/>
    </row>
  </sheetData>
  <mergeCells count="1">
    <mergeCell ref="F1:H2"/>
  </mergeCells>
  <conditionalFormatting sqref="F7:F42">
    <cfRule type="containsBlanks" dxfId="9" priority="55" stopIfTrue="1">
      <formula>LEN(TRIM(F7))=0</formula>
    </cfRule>
    <cfRule type="expression" dxfId="8" priority="61" stopIfTrue="1">
      <formula>$F7&lt;$E7</formula>
    </cfRule>
  </conditionalFormatting>
  <conditionalFormatting sqref="J7:J41">
    <cfRule type="cellIs" dxfId="7" priority="4" operator="greaterThan">
      <formula>100%</formula>
    </cfRule>
    <cfRule type="cellIs" dxfId="6" priority="5" operator="equal">
      <formula>0</formula>
    </cfRule>
    <cfRule type="cellIs" dxfId="5" priority="6" operator="lessThan">
      <formula>0.05%</formula>
    </cfRule>
    <cfRule type="cellIs" dxfId="4" priority="7" operator="lessThan">
      <formula>0</formula>
    </cfRule>
  </conditionalFormatting>
  <conditionalFormatting sqref="J42">
    <cfRule type="cellIs" dxfId="3" priority="1" operator="greaterThan">
      <formula>1</formula>
    </cfRule>
  </conditionalFormatting>
  <conditionalFormatting sqref="J7:J41">
    <cfRule type="expression" dxfId="2" priority="77">
      <formula>$J7&gt;$H7</formula>
    </cfRule>
  </conditionalFormatting>
  <dataValidations count="3">
    <dataValidation allowBlank="1" showInputMessage="1" showErrorMessage="1" prompt="Name of the project sponsor" sqref="B7" xr:uid="{B8D91725-3BBF-4774-B9C7-66856A045AA0}"/>
    <dataValidation allowBlank="1" showInputMessage="1" showErrorMessage="1" prompt="The red color indicates the end date is invalid." sqref="F7:F42" xr:uid="{F5121A05-58BC-4C28-B304-CF4481950B53}"/>
    <dataValidation allowBlank="1" showErrorMessage="1" prompt="A red color indicates the end date is invalid." sqref="G8:G41" xr:uid="{88323526-50B1-4E0A-93F0-59E5CE9E0098}"/>
  </dataValidations>
  <pageMargins left="0.7" right="0.7" top="0.75" bottom="0.75" header="0.3" footer="0.3"/>
  <pageSetup orientation="portrait" r:id="rId1"/>
  <headerFooter differentFirst="1">
    <oddFooter xml:space="preserve">&amp;LNote1: Mentoring does not require dedicated effort
NOTE2: An Individuals Total Effort Must be Included:
In-Kind/Cost Shared Effort
Effort with no salary
NOTE3: Consider Program Specific Requirements
T32
NIH reduction of 25%
Career Awards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6" stopIfTrue="1" id="{1C146B0A-F431-4BBD-AB43-362F2DE5FEFB}">
            <xm:f>($F7&lt;'Calculation Table'!$F$2)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F7:F42</xm:sqref>
        </x14:conditionalFormatting>
        <x14:conditionalFormatting xmlns:xm="http://schemas.microsoft.com/office/excel/2006/main">
          <x14:cfRule type="expression" priority="2" stopIfTrue="1" id="{C75C1B16-286E-43E9-AB0D-E42192E64A8E}">
            <xm:f>$E7&gt;'Calculation Table 3'!$B$2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J7:J41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8B5DC-683F-4EA7-AE8D-9DC00531B8E3}">
  <dimension ref="A1:I167"/>
  <sheetViews>
    <sheetView workbookViewId="0">
      <selection activeCell="A2" sqref="A2"/>
    </sheetView>
  </sheetViews>
  <sheetFormatPr defaultColWidth="8.5703125" defaultRowHeight="15" x14ac:dyDescent="0.25"/>
  <cols>
    <col min="1" max="1" width="13.42578125" style="12" bestFit="1" customWidth="1"/>
    <col min="2" max="2" width="10" style="12" bestFit="1" customWidth="1"/>
    <col min="3" max="3" width="8.5703125" style="12"/>
    <col min="4" max="4" width="10" style="12" customWidth="1"/>
    <col min="5" max="5" width="8.5703125" style="13"/>
    <col min="6" max="6" width="13.42578125" style="12" bestFit="1" customWidth="1"/>
    <col min="7" max="7" width="10" style="12" bestFit="1" customWidth="1"/>
    <col min="8" max="8" width="8.5703125" style="12"/>
    <col min="9" max="9" width="9.140625" style="12" customWidth="1"/>
    <col min="10" max="16384" width="8.5703125" style="12"/>
  </cols>
  <sheetData>
    <row r="1" spans="1:9" x14ac:dyDescent="0.25">
      <c r="A1" s="93" t="s">
        <v>16</v>
      </c>
      <c r="B1" s="93"/>
      <c r="F1" s="93" t="s">
        <v>16</v>
      </c>
      <c r="G1" s="93"/>
    </row>
    <row r="2" spans="1:9" x14ac:dyDescent="0.25">
      <c r="A2" s="14">
        <v>45170</v>
      </c>
      <c r="B2" s="14">
        <v>45535</v>
      </c>
      <c r="F2" s="14">
        <v>45352</v>
      </c>
      <c r="G2" s="14">
        <v>45535</v>
      </c>
    </row>
    <row r="9" spans="1:9" x14ac:dyDescent="0.25">
      <c r="A9" s="93" t="s">
        <v>13</v>
      </c>
      <c r="B9" s="93"/>
      <c r="C9" s="93"/>
      <c r="D9" s="93"/>
      <c r="F9" s="93" t="s">
        <v>13</v>
      </c>
      <c r="G9" s="93"/>
      <c r="H9" s="93"/>
      <c r="I9" s="93"/>
    </row>
    <row r="10" spans="1:9" x14ac:dyDescent="0.25">
      <c r="A10" s="12" t="s">
        <v>14</v>
      </c>
      <c r="B10" s="15">
        <f>IF('9-1-23'!E7&gt;'Calculation Table'!A2,YEARFRAC('9-1-23'!E7,A2,)*-12,0)</f>
        <v>0</v>
      </c>
      <c r="C10" s="16">
        <f>IF('9-1-23'!F7&gt;B2,(YEARFRAC(A2,B2,3))*12,((YEARFRAC(A2,'9-1-23'!F7,3))*12))</f>
        <v>1485.041095890411</v>
      </c>
      <c r="D10" s="17">
        <f>'9-1-23'!H7*(D11/((YEARFRAC(A2,B2,3)*12)))</f>
        <v>0</v>
      </c>
      <c r="F10" s="12" t="s">
        <v>14</v>
      </c>
      <c r="G10" s="15">
        <f>IF('9-1-23'!E7&gt;'Calculation Table'!F2,YEARFRAC('9-1-23'!E7,F2,)*-12,0)</f>
        <v>0</v>
      </c>
      <c r="H10" s="16">
        <f>IF('9-1-23'!F7&gt;G2,(YEARFRAC(F2,G2,3))*12,((YEARFRAC(F2,'9-1-23'!F7,3))*12))</f>
        <v>1491.0246575342467</v>
      </c>
      <c r="I10" s="17" t="e">
        <f>'9-1-23'!#REF!*(I11/((YEARFRAC(F2,G2,3)*12)))</f>
        <v>#REF!</v>
      </c>
    </row>
    <row r="11" spans="1:9" x14ac:dyDescent="0.25">
      <c r="C11" s="18" t="s">
        <v>15</v>
      </c>
      <c r="D11" s="19">
        <f>(C10+B10)</f>
        <v>1485.041095890411</v>
      </c>
      <c r="H11" s="18" t="s">
        <v>15</v>
      </c>
      <c r="I11" s="19">
        <f>(H10+G10)</f>
        <v>1491.0246575342467</v>
      </c>
    </row>
    <row r="13" spans="1:9" x14ac:dyDescent="0.25">
      <c r="A13" s="93" t="s">
        <v>13</v>
      </c>
      <c r="B13" s="93"/>
      <c r="C13" s="93"/>
      <c r="D13" s="93"/>
      <c r="F13" s="93" t="s">
        <v>13</v>
      </c>
      <c r="G13" s="93"/>
      <c r="H13" s="93"/>
      <c r="I13" s="93"/>
    </row>
    <row r="14" spans="1:9" x14ac:dyDescent="0.25">
      <c r="A14" s="12" t="s">
        <v>14</v>
      </c>
      <c r="B14" s="15">
        <f>IF('9-1-23'!E8&gt;'Calculation Table'!A2,YEARFRAC('9-1-23'!E8,A2,)*-12,0)</f>
        <v>0</v>
      </c>
      <c r="C14" s="16">
        <f>IF('9-1-23'!F8&gt;B2,(YEARFRAC(A2,B2,3))*12,((YEARFRAC(A2,'9-1-23'!F8,3))*12))</f>
        <v>1485.041095890411</v>
      </c>
      <c r="D14" s="17">
        <f>'9-1-23'!H8*(D15/((YEARFRAC('Calculation Table'!A2,'Calculation Table'!B2,3)*12)))</f>
        <v>0</v>
      </c>
      <c r="F14" s="12" t="s">
        <v>14</v>
      </c>
      <c r="G14" s="15">
        <f>IF('9-1-23'!E8&gt;'Calculation Table'!F2,YEARFRAC('9-1-23'!E8,F2,)*-12,0)</f>
        <v>0</v>
      </c>
      <c r="H14" s="16">
        <f>IF('9-1-23'!F8&gt;G2,(YEARFRAC(F2,G2,3))*12,((YEARFRAC(F2,'9-1-23'!F8,3))*12))</f>
        <v>1491.0246575342467</v>
      </c>
      <c r="I14" s="17" t="e">
        <f>'9-1-23'!#REF!*(I15/((YEARFRAC('Calculation Table'!F2,'Calculation Table'!G2,3)*12)))</f>
        <v>#REF!</v>
      </c>
    </row>
    <row r="15" spans="1:9" x14ac:dyDescent="0.25">
      <c r="C15" s="18" t="s">
        <v>15</v>
      </c>
      <c r="D15" s="19">
        <f>(C14+B14)</f>
        <v>1485.041095890411</v>
      </c>
      <c r="H15" s="18" t="s">
        <v>15</v>
      </c>
      <c r="I15" s="19">
        <f>(H14+G14)</f>
        <v>1491.0246575342467</v>
      </c>
    </row>
    <row r="17" spans="1:9" x14ac:dyDescent="0.25">
      <c r="A17" s="93" t="s">
        <v>13</v>
      </c>
      <c r="B17" s="93"/>
      <c r="C17" s="93"/>
      <c r="D17" s="93"/>
      <c r="F17" s="93" t="s">
        <v>13</v>
      </c>
      <c r="G17" s="93"/>
      <c r="H17" s="93"/>
      <c r="I17" s="93"/>
    </row>
    <row r="18" spans="1:9" x14ac:dyDescent="0.25">
      <c r="A18" s="12" t="s">
        <v>14</v>
      </c>
      <c r="B18" s="15">
        <f>IF('9-1-23'!E9&gt;'Calculation Table'!A2,YEARFRAC('9-1-23'!E9,A2,)*-12,0)</f>
        <v>0</v>
      </c>
      <c r="C18" s="16">
        <f>IF('9-1-23'!F9&gt;B2,(YEARFRAC(A2,B2,3))*12,((YEARFRAC(A2,'9-1-23'!F9,3))*12))</f>
        <v>1485.041095890411</v>
      </c>
      <c r="D18" s="17">
        <f>'9-1-23'!H9*(D19/((YEARFRAC(A2,B2,3)*12)))</f>
        <v>0</v>
      </c>
      <c r="F18" s="12" t="s">
        <v>14</v>
      </c>
      <c r="G18" s="15">
        <f>IF('9-1-23'!E9&gt;'Calculation Table'!F2,YEARFRAC('9-1-23'!E9,F2,)*-12,0)</f>
        <v>0</v>
      </c>
      <c r="H18" s="16">
        <f>IF('9-1-23'!F9&gt;G2,(YEARFRAC(F2,G2,3))*12,((YEARFRAC(F2,'9-1-23'!F9,3))*12))</f>
        <v>1491.0246575342467</v>
      </c>
      <c r="I18" s="17" t="e">
        <f>'9-1-23'!#REF!*(I19/((YEARFRAC(F2,G2,3)*12)))</f>
        <v>#REF!</v>
      </c>
    </row>
    <row r="19" spans="1:9" x14ac:dyDescent="0.25">
      <c r="C19" s="18" t="s">
        <v>15</v>
      </c>
      <c r="D19" s="19">
        <f>(C18+B18)</f>
        <v>1485.041095890411</v>
      </c>
      <c r="H19" s="18" t="s">
        <v>15</v>
      </c>
      <c r="I19" s="19">
        <f>(H18+G18)</f>
        <v>1491.0246575342467</v>
      </c>
    </row>
    <row r="21" spans="1:9" x14ac:dyDescent="0.25">
      <c r="A21" s="93" t="s">
        <v>13</v>
      </c>
      <c r="B21" s="93"/>
      <c r="C21" s="93"/>
      <c r="D21" s="93"/>
      <c r="F21" s="93" t="s">
        <v>13</v>
      </c>
      <c r="G21" s="93"/>
      <c r="H21" s="93"/>
      <c r="I21" s="93"/>
    </row>
    <row r="22" spans="1:9" x14ac:dyDescent="0.25">
      <c r="A22" s="12" t="s">
        <v>14</v>
      </c>
      <c r="B22" s="15">
        <f>IF('9-1-23'!E10&gt;'Calculation Table'!A2,YEARFRAC('9-1-23'!E10,A2,)*-12,0)</f>
        <v>0</v>
      </c>
      <c r="C22" s="16">
        <f>IF('9-1-23'!F10&gt;B2,(YEARFRAC(A2,B2,3))*12,((YEARFRAC(A2,'9-1-23'!F10,3))*12))</f>
        <v>1485.041095890411</v>
      </c>
      <c r="D22" s="17">
        <f>'9-1-23'!H10*(D23/((YEARFRAC(A2,B2,3)*12)))</f>
        <v>0</v>
      </c>
      <c r="F22" s="12" t="s">
        <v>14</v>
      </c>
      <c r="G22" s="15">
        <f>IF('9-1-23'!E10&gt;'Calculation Table'!F2,YEARFRAC('9-1-23'!E10,F2,)*-12,0)</f>
        <v>0</v>
      </c>
      <c r="H22" s="16">
        <f>IF('9-1-23'!F10&gt;G2,(YEARFRAC(F2,G2,3))*12,((YEARFRAC(F2,'9-1-23'!F10,3))*12))</f>
        <v>1491.0246575342467</v>
      </c>
      <c r="I22" s="17" t="e">
        <f>'9-1-23'!#REF!*(I23/((YEARFRAC(F2,G2,3)*12)))</f>
        <v>#REF!</v>
      </c>
    </row>
    <row r="23" spans="1:9" x14ac:dyDescent="0.25">
      <c r="C23" s="18" t="s">
        <v>15</v>
      </c>
      <c r="D23" s="19">
        <f>(C22+B22)</f>
        <v>1485.041095890411</v>
      </c>
      <c r="H23" s="18" t="s">
        <v>15</v>
      </c>
      <c r="I23" s="19">
        <f>(H22+G22)</f>
        <v>1491.0246575342467</v>
      </c>
    </row>
    <row r="25" spans="1:9" x14ac:dyDescent="0.25">
      <c r="A25" s="93" t="s">
        <v>13</v>
      </c>
      <c r="B25" s="93"/>
      <c r="C25" s="93"/>
      <c r="D25" s="93"/>
      <c r="F25" s="93" t="s">
        <v>13</v>
      </c>
      <c r="G25" s="93"/>
      <c r="H25" s="93"/>
      <c r="I25" s="93"/>
    </row>
    <row r="26" spans="1:9" x14ac:dyDescent="0.25">
      <c r="A26" s="12" t="s">
        <v>14</v>
      </c>
      <c r="B26" s="15">
        <f>IF('9-1-23'!E11&gt;'Calculation Table'!A2,YEARFRAC('9-1-23'!E11,A2,)*-12,0)</f>
        <v>0</v>
      </c>
      <c r="C26" s="16">
        <f>IF('9-1-23'!F11&gt;B2,(YEARFRAC(A2,B2,3))*12,((YEARFRAC(A2,'9-1-23'!F11,3))*12))</f>
        <v>1485.041095890411</v>
      </c>
      <c r="D26" s="17">
        <f>'9-1-23'!H11*(D27/((YEARFRAC(A2,B2,3)*12)))</f>
        <v>0</v>
      </c>
      <c r="F26" s="12" t="s">
        <v>14</v>
      </c>
      <c r="G26" s="15">
        <f>IF('9-1-23'!E11&gt;'Calculation Table'!F2,YEARFRAC('9-1-23'!E11,F2,)*-12,0)</f>
        <v>0</v>
      </c>
      <c r="H26" s="16">
        <f>IF('9-1-23'!F11&gt;G2,(YEARFRAC(F2,G2,3))*12,((YEARFRAC(F2,'9-1-23'!F11,3))*12))</f>
        <v>1491.0246575342467</v>
      </c>
      <c r="I26" s="17" t="e">
        <f>'9-1-23'!#REF!*(I27/((YEARFRAC(F2,G2,3)*12)))</f>
        <v>#REF!</v>
      </c>
    </row>
    <row r="27" spans="1:9" x14ac:dyDescent="0.25">
      <c r="C27" s="18" t="s">
        <v>15</v>
      </c>
      <c r="D27" s="19">
        <f>(C26+B26)</f>
        <v>1485.041095890411</v>
      </c>
      <c r="H27" s="18" t="s">
        <v>15</v>
      </c>
      <c r="I27" s="19">
        <f>(H26+G26)</f>
        <v>1491.0246575342467</v>
      </c>
    </row>
    <row r="29" spans="1:9" x14ac:dyDescent="0.25">
      <c r="A29" s="93" t="s">
        <v>13</v>
      </c>
      <c r="B29" s="93"/>
      <c r="C29" s="93"/>
      <c r="D29" s="93"/>
      <c r="F29" s="93" t="s">
        <v>13</v>
      </c>
      <c r="G29" s="93"/>
      <c r="H29" s="93"/>
      <c r="I29" s="93"/>
    </row>
    <row r="30" spans="1:9" x14ac:dyDescent="0.25">
      <c r="A30" s="12" t="s">
        <v>14</v>
      </c>
      <c r="B30" s="15">
        <f>IF('9-1-23'!E12&gt;'Calculation Table'!A2,YEARFRAC('9-1-23'!E12,A2,)*-12,0)</f>
        <v>0</v>
      </c>
      <c r="C30" s="16">
        <f>IF('9-1-23'!F12&gt;B2,(YEARFRAC(A2,B2,3))*12,((YEARFRAC(A2,'9-1-23'!F12,3))*12))</f>
        <v>1485.041095890411</v>
      </c>
      <c r="D30" s="17">
        <f>'9-1-23'!H12*(D31/((YEARFRAC(A2,B2,3)*12)))</f>
        <v>0</v>
      </c>
      <c r="F30" s="12" t="s">
        <v>14</v>
      </c>
      <c r="G30" s="15">
        <f>IF('9-1-23'!E12&gt;'Calculation Table'!F2,YEARFRAC('9-1-23'!E12,F2,)*-12,0)</f>
        <v>0</v>
      </c>
      <c r="H30" s="16">
        <f>IF('9-1-23'!F12&gt;G2,(YEARFRAC(F2,G2,3))*12,((YEARFRAC(F2,'9-1-23'!F12,3))*12))</f>
        <v>1491.0246575342467</v>
      </c>
      <c r="I30" s="17" t="e">
        <f>'9-1-23'!#REF!*(I31/((YEARFRAC(F2,G2,3)*12)))</f>
        <v>#REF!</v>
      </c>
    </row>
    <row r="31" spans="1:9" x14ac:dyDescent="0.25">
      <c r="C31" s="18" t="s">
        <v>15</v>
      </c>
      <c r="D31" s="19">
        <f>(C30+B30)</f>
        <v>1485.041095890411</v>
      </c>
      <c r="H31" s="18" t="s">
        <v>15</v>
      </c>
      <c r="I31" s="19">
        <f>(H30+G30)</f>
        <v>1491.0246575342467</v>
      </c>
    </row>
    <row r="33" spans="1:9" x14ac:dyDescent="0.25">
      <c r="A33" s="93" t="s">
        <v>13</v>
      </c>
      <c r="B33" s="93"/>
      <c r="C33" s="93"/>
      <c r="D33" s="93"/>
      <c r="F33" s="93" t="s">
        <v>13</v>
      </c>
      <c r="G33" s="93"/>
      <c r="H33" s="93"/>
      <c r="I33" s="93"/>
    </row>
    <row r="34" spans="1:9" x14ac:dyDescent="0.25">
      <c r="A34" s="12" t="s">
        <v>14</v>
      </c>
      <c r="B34" s="15">
        <f>IF('9-1-23'!E13&gt;'Calculation Table'!A2,YEARFRAC('9-1-23'!E13,A2,)*-12,0)</f>
        <v>0</v>
      </c>
      <c r="C34" s="16">
        <f>IF('9-1-23'!F13&gt;B2,(YEARFRAC(A2,B2,3))*12,((YEARFRAC(A2,'9-1-23'!F13,3))*12))</f>
        <v>1485.041095890411</v>
      </c>
      <c r="D34" s="17">
        <f>'9-1-23'!H13*(D35/((YEARFRAC(A2,B2,3)*12)))</f>
        <v>0</v>
      </c>
      <c r="F34" s="12" t="s">
        <v>14</v>
      </c>
      <c r="G34" s="15">
        <f>IF('9-1-23'!E13&gt;'Calculation Table'!F2,YEARFRAC('9-1-23'!E13,F2,)*-12,0)</f>
        <v>0</v>
      </c>
      <c r="H34" s="16">
        <f>IF('9-1-23'!F13&gt;G2,(YEARFRAC(F2,G2,3))*12,((YEARFRAC(F2,'9-1-23'!F13,3))*12))</f>
        <v>1491.0246575342467</v>
      </c>
      <c r="I34" s="17" t="e">
        <f>'9-1-23'!#REF!*(I35/((YEARFRAC(F2,G2,3)*12)))</f>
        <v>#REF!</v>
      </c>
    </row>
    <row r="35" spans="1:9" x14ac:dyDescent="0.25">
      <c r="C35" s="18" t="s">
        <v>15</v>
      </c>
      <c r="D35" s="19">
        <f>(C34+B34)</f>
        <v>1485.041095890411</v>
      </c>
      <c r="H35" s="18" t="s">
        <v>15</v>
      </c>
      <c r="I35" s="19">
        <f>(H34+G34)</f>
        <v>1491.0246575342467</v>
      </c>
    </row>
    <row r="37" spans="1:9" x14ac:dyDescent="0.25">
      <c r="A37" s="93" t="s">
        <v>13</v>
      </c>
      <c r="B37" s="93"/>
      <c r="C37" s="93"/>
      <c r="D37" s="93"/>
      <c r="F37" s="93" t="s">
        <v>13</v>
      </c>
      <c r="G37" s="93"/>
      <c r="H37" s="93"/>
      <c r="I37" s="93"/>
    </row>
    <row r="38" spans="1:9" x14ac:dyDescent="0.25">
      <c r="A38" s="12" t="s">
        <v>14</v>
      </c>
      <c r="B38" s="15">
        <f>IF('9-1-23'!E14&gt;'Calculation Table'!A2,YEARFRAC('9-1-23'!E14,A2,)*-12,0)</f>
        <v>0</v>
      </c>
      <c r="C38" s="16">
        <f>IF('9-1-23'!F14&gt;B2,(YEARFRAC(A2,B2,3))*12,((YEARFRAC(A2,'9-1-23'!F14,3))*12))</f>
        <v>1485.041095890411</v>
      </c>
      <c r="D38" s="17">
        <f>'9-1-23'!H14*(D39/((YEARFRAC(A2,B2,3)*12)))</f>
        <v>0</v>
      </c>
      <c r="F38" s="12" t="s">
        <v>14</v>
      </c>
      <c r="G38" s="15">
        <f>IF('9-1-23'!E14&gt;'Calculation Table'!F2,YEARFRAC('9-1-23'!E14,F2,)*-12,0)</f>
        <v>0</v>
      </c>
      <c r="H38" s="16">
        <f>IF('9-1-23'!F14&gt;G2,(YEARFRAC(F2,G2,3))*12,((YEARFRAC(F2,'9-1-23'!F14,3))*12))</f>
        <v>1491.0246575342467</v>
      </c>
      <c r="I38" s="17" t="e">
        <f>'9-1-23'!#REF!*(I39/((YEARFRAC(F2,G2,3)*12)))</f>
        <v>#REF!</v>
      </c>
    </row>
    <row r="39" spans="1:9" x14ac:dyDescent="0.25">
      <c r="C39" s="18" t="s">
        <v>15</v>
      </c>
      <c r="D39" s="19">
        <f>(C38+B38)</f>
        <v>1485.041095890411</v>
      </c>
      <c r="H39" s="18" t="s">
        <v>15</v>
      </c>
      <c r="I39" s="19">
        <f>(H38+G38)</f>
        <v>1491.0246575342467</v>
      </c>
    </row>
    <row r="41" spans="1:9" x14ac:dyDescent="0.25">
      <c r="A41" s="93" t="s">
        <v>13</v>
      </c>
      <c r="B41" s="93"/>
      <c r="C41" s="93"/>
      <c r="D41" s="93"/>
      <c r="F41" s="93" t="s">
        <v>13</v>
      </c>
      <c r="G41" s="93"/>
      <c r="H41" s="93"/>
      <c r="I41" s="93"/>
    </row>
    <row r="42" spans="1:9" x14ac:dyDescent="0.25">
      <c r="A42" s="12" t="s">
        <v>14</v>
      </c>
      <c r="B42" s="15">
        <f>IF('9-1-23'!$E$15&gt;'Calculation Table'!A2,YEARFRAC('9-1-23'!$E$15,A2,)*-12,0)</f>
        <v>0</v>
      </c>
      <c r="C42" s="16">
        <f>IF('9-1-23'!$F$15&gt;B2,(YEARFRAC(A2,B2,3))*12,((YEARFRAC(A2,'9-1-23'!$F$15,3))*12))</f>
        <v>1485.041095890411</v>
      </c>
      <c r="D42" s="17">
        <f>'9-1-23'!H15*(D43/((YEARFRAC(A2,B2,3)*12)))</f>
        <v>0</v>
      </c>
      <c r="F42" s="12" t="s">
        <v>14</v>
      </c>
      <c r="G42" s="15">
        <f>IF('9-1-23'!E15&gt;'Calculation Table'!F2,YEARFRAC('9-1-23'!E15,F2,)*-12,0)</f>
        <v>0</v>
      </c>
      <c r="H42" s="16">
        <f>IF('9-1-23'!F15&gt;G2,(YEARFRAC(F2,G2,3))*12,((YEARFRAC(F2,'9-1-23'!F15,3))*12))</f>
        <v>1491.0246575342467</v>
      </c>
      <c r="I42" s="17" t="e">
        <f>'9-1-23'!#REF!*(I43/((YEARFRAC(F2,G2,3)*12)))</f>
        <v>#REF!</v>
      </c>
    </row>
    <row r="43" spans="1:9" x14ac:dyDescent="0.25">
      <c r="C43" s="18" t="s">
        <v>15</v>
      </c>
      <c r="D43" s="19">
        <f>(C42+B42)</f>
        <v>1485.041095890411</v>
      </c>
      <c r="H43" s="18" t="s">
        <v>15</v>
      </c>
      <c r="I43" s="19">
        <f>(H42+G42)</f>
        <v>1491.0246575342467</v>
      </c>
    </row>
    <row r="45" spans="1:9" x14ac:dyDescent="0.25">
      <c r="A45" s="93" t="s">
        <v>13</v>
      </c>
      <c r="B45" s="93"/>
      <c r="C45" s="93"/>
      <c r="D45" s="93"/>
      <c r="F45" s="93" t="s">
        <v>13</v>
      </c>
      <c r="G45" s="93"/>
      <c r="H45" s="93"/>
      <c r="I45" s="93"/>
    </row>
    <row r="46" spans="1:9" x14ac:dyDescent="0.25">
      <c r="A46" s="12" t="s">
        <v>14</v>
      </c>
      <c r="B46" s="15">
        <f>IF('9-1-23'!E16&gt;'Calculation Table'!A2,YEARFRAC('9-1-23'!E16,A2,)*-12,0)</f>
        <v>0</v>
      </c>
      <c r="C46" s="16">
        <f>IF('9-1-23'!F16&gt;B2,(YEARFRAC(A2,B2,3))*12,((YEARFRAC(A2,'9-1-23'!F16,3))*12))</f>
        <v>1485.041095890411</v>
      </c>
      <c r="D46" s="17">
        <f>'9-1-23'!H16*(D47/((YEARFRAC(A2,B2,3)*12)))</f>
        <v>0</v>
      </c>
      <c r="F46" s="12" t="s">
        <v>14</v>
      </c>
      <c r="G46" s="15">
        <f>IF('9-1-23'!E16&gt;'Calculation Table'!F2,YEARFRAC('9-1-23'!E16,F2,)*-12,0)</f>
        <v>0</v>
      </c>
      <c r="H46" s="16">
        <f>IF('9-1-23'!F16&gt;G2,(YEARFRAC(F2,G2,3))*12,((YEARFRAC(F2,'9-1-23'!F16,3))*12))</f>
        <v>1491.0246575342467</v>
      </c>
      <c r="I46" s="17" t="e">
        <f>'9-1-23'!#REF!*(I47/((YEARFRAC(F2,G2,3)*12)))</f>
        <v>#REF!</v>
      </c>
    </row>
    <row r="47" spans="1:9" x14ac:dyDescent="0.25">
      <c r="C47" s="18" t="s">
        <v>15</v>
      </c>
      <c r="D47" s="19">
        <f>(C46+B46)</f>
        <v>1485.041095890411</v>
      </c>
      <c r="H47" s="18" t="s">
        <v>15</v>
      </c>
      <c r="I47" s="19">
        <f>(H46+G46)</f>
        <v>1491.0246575342467</v>
      </c>
    </row>
    <row r="49" spans="1:9" x14ac:dyDescent="0.25">
      <c r="A49" s="93" t="s">
        <v>13</v>
      </c>
      <c r="B49" s="93"/>
      <c r="C49" s="93"/>
      <c r="D49" s="93"/>
      <c r="F49" s="93" t="s">
        <v>13</v>
      </c>
      <c r="G49" s="93"/>
      <c r="H49" s="93"/>
      <c r="I49" s="93"/>
    </row>
    <row r="50" spans="1:9" x14ac:dyDescent="0.25">
      <c r="A50" s="12" t="s">
        <v>14</v>
      </c>
      <c r="B50" s="15">
        <f>IF('9-1-23'!E17&gt;'Calculation Table'!A2,YEARFRAC('9-1-23'!E17,A2,)*-12,0)</f>
        <v>0</v>
      </c>
      <c r="C50" s="16">
        <f>IF('9-1-23'!F17&gt;B2,(YEARFRAC(A2,B2,3))*12,((YEARFRAC(A2,'9-1-23'!F17,3))*12))</f>
        <v>1485.041095890411</v>
      </c>
      <c r="D50" s="17">
        <f>'9-1-23'!H17*(D51/((YEARFRAC(A2,B2,3)*12)))</f>
        <v>0</v>
      </c>
      <c r="F50" s="12" t="s">
        <v>14</v>
      </c>
      <c r="G50" s="15">
        <f>IF('9-1-23'!E17&gt;'Calculation Table'!F2,YEARFRAC('9-1-23'!E17,F2,)*-12,0)</f>
        <v>0</v>
      </c>
      <c r="H50" s="16">
        <f>IF('9-1-23'!F17&gt;G2,(YEARFRAC(F2,G2,3))*12,((YEARFRAC(F2,'9-1-23'!F17,3))*12))</f>
        <v>1491.0246575342467</v>
      </c>
      <c r="I50" s="17" t="e">
        <f>'9-1-23'!#REF!*(I51/((YEARFRAC(F2,G2,3)*12)))</f>
        <v>#REF!</v>
      </c>
    </row>
    <row r="51" spans="1:9" x14ac:dyDescent="0.25">
      <c r="C51" s="18" t="s">
        <v>15</v>
      </c>
      <c r="D51" s="19">
        <f>(C50+B50)</f>
        <v>1485.041095890411</v>
      </c>
      <c r="H51" s="18" t="s">
        <v>15</v>
      </c>
      <c r="I51" s="19">
        <f>(H50+G50)</f>
        <v>1491.0246575342467</v>
      </c>
    </row>
    <row r="53" spans="1:9" x14ac:dyDescent="0.25">
      <c r="A53" s="93" t="s">
        <v>13</v>
      </c>
      <c r="B53" s="93"/>
      <c r="C53" s="93"/>
      <c r="D53" s="93"/>
      <c r="F53" s="93" t="s">
        <v>13</v>
      </c>
      <c r="G53" s="93"/>
      <c r="H53" s="93"/>
      <c r="I53" s="93"/>
    </row>
    <row r="54" spans="1:9" x14ac:dyDescent="0.25">
      <c r="A54" s="12" t="s">
        <v>14</v>
      </c>
      <c r="B54" s="15">
        <f>IF('9-1-23'!E18&gt;'Calculation Table'!A2,YEARFRAC('9-1-23'!E18,A2,)*-12,0)</f>
        <v>0</v>
      </c>
      <c r="C54" s="16">
        <f>IF('9-1-23'!F18&gt;B2,(YEARFRAC(A2,B2,3))*12,((YEARFRAC(A2,'9-1-23'!F18,3))*12))</f>
        <v>1485.041095890411</v>
      </c>
      <c r="D54" s="17">
        <f>'9-1-23'!H18*(D55/((YEARFRAC(A2,B2,3)*12)))</f>
        <v>0</v>
      </c>
      <c r="F54" s="12" t="s">
        <v>14</v>
      </c>
      <c r="G54" s="15">
        <f>IF('9-1-23'!E18&gt;'Calculation Table'!F2,YEARFRAC('9-1-23'!E18,F2,)*-12,0)</f>
        <v>0</v>
      </c>
      <c r="H54" s="16">
        <f>IF('9-1-23'!F18&gt;G2,(YEARFRAC(F2,G2,3))*12,((YEARFRAC(F2,'9-1-23'!F18,3))*12))</f>
        <v>1491.0246575342467</v>
      </c>
      <c r="I54" s="17" t="e">
        <f>'9-1-23'!#REF!*(I55/((YEARFRAC(F2,G2,3)*12)))</f>
        <v>#REF!</v>
      </c>
    </row>
    <row r="55" spans="1:9" x14ac:dyDescent="0.25">
      <c r="C55" s="18" t="s">
        <v>15</v>
      </c>
      <c r="D55" s="19">
        <f>(C54+B54)</f>
        <v>1485.041095890411</v>
      </c>
      <c r="H55" s="18" t="s">
        <v>15</v>
      </c>
      <c r="I55" s="19">
        <f>(H54+G54)</f>
        <v>1491.0246575342467</v>
      </c>
    </row>
    <row r="57" spans="1:9" x14ac:dyDescent="0.25">
      <c r="A57" s="93" t="s">
        <v>13</v>
      </c>
      <c r="B57" s="93"/>
      <c r="C57" s="93"/>
      <c r="D57" s="93"/>
      <c r="F57" s="93" t="s">
        <v>13</v>
      </c>
      <c r="G57" s="93"/>
      <c r="H57" s="93"/>
      <c r="I57" s="93"/>
    </row>
    <row r="58" spans="1:9" x14ac:dyDescent="0.25">
      <c r="A58" s="12" t="s">
        <v>14</v>
      </c>
      <c r="B58" s="15">
        <f>IF('9-1-23'!E19&gt;'Calculation Table'!A2,YEARFRAC('9-1-23'!E19,A2,)*-12,0)</f>
        <v>0</v>
      </c>
      <c r="C58" s="16">
        <f>IF('9-1-23'!F19&gt;B2,(YEARFRAC(A2,B2,3))*12,((YEARFRAC(A2,'9-1-23'!F19,3))*12))</f>
        <v>1485.041095890411</v>
      </c>
      <c r="D58" s="17">
        <f>'9-1-23'!H19*(D59/((YEARFRAC(A2,B2,3)*12)))</f>
        <v>0</v>
      </c>
      <c r="F58" s="12" t="s">
        <v>14</v>
      </c>
      <c r="G58" s="15">
        <f>IF('9-1-23'!E19&gt;'Calculation Table'!F2,YEARFRAC('9-1-23'!E19,F2,)*-12,0)</f>
        <v>0</v>
      </c>
      <c r="H58" s="16">
        <f>IF('9-1-23'!F19&gt;G2,(YEARFRAC(F2,G2,3))*12,((YEARFRAC(F2,'9-1-23'!F19,3))*12))</f>
        <v>1491.0246575342467</v>
      </c>
      <c r="I58" s="17" t="e">
        <f>'9-1-23'!#REF!*(I59/((YEARFRAC(F2,G2,3)*12)))</f>
        <v>#REF!</v>
      </c>
    </row>
    <row r="59" spans="1:9" x14ac:dyDescent="0.25">
      <c r="C59" s="18" t="s">
        <v>15</v>
      </c>
      <c r="D59" s="19">
        <f>(C58+B58)</f>
        <v>1485.041095890411</v>
      </c>
      <c r="H59" s="18" t="s">
        <v>15</v>
      </c>
      <c r="I59" s="19">
        <f>(H58+G58)</f>
        <v>1491.0246575342467</v>
      </c>
    </row>
    <row r="61" spans="1:9" x14ac:dyDescent="0.25">
      <c r="A61" s="93" t="s">
        <v>13</v>
      </c>
      <c r="B61" s="93"/>
      <c r="C61" s="93"/>
      <c r="D61" s="93"/>
      <c r="F61" s="93" t="s">
        <v>13</v>
      </c>
      <c r="G61" s="93"/>
      <c r="H61" s="93"/>
      <c r="I61" s="93"/>
    </row>
    <row r="62" spans="1:9" x14ac:dyDescent="0.25">
      <c r="A62" s="12" t="s">
        <v>14</v>
      </c>
      <c r="B62" s="15">
        <f>IF('9-1-23'!E20&gt;'Calculation Table'!A2,YEARFRAC('9-1-23'!E20,A2,)*-12,0)</f>
        <v>0</v>
      </c>
      <c r="C62" s="16">
        <f>IF('9-1-23'!F20&gt;B2,(YEARFRAC(A2,B2,3))*12,((YEARFRAC(A2,'9-1-23'!F20,3))*12))</f>
        <v>1485.041095890411</v>
      </c>
      <c r="D62" s="17">
        <f>'9-1-23'!H20*(D63/((YEARFRAC(A2,B2,3)*12)))</f>
        <v>0</v>
      </c>
      <c r="F62" s="12" t="s">
        <v>14</v>
      </c>
      <c r="G62" s="15">
        <f>IF('9-1-23'!E20&gt;'Calculation Table'!F2,YEARFRAC('9-1-23'!E20,F2,)*-12,0)</f>
        <v>0</v>
      </c>
      <c r="H62" s="16">
        <f>IF('9-1-23'!F20&gt;G2,(YEARFRAC(F2,G2,3))*12,((YEARFRAC(F2,'9-1-23'!F20,3))*12))</f>
        <v>1491.0246575342467</v>
      </c>
      <c r="I62" s="17" t="e">
        <f>'9-1-23'!#REF!*(I63/((YEARFRAC(F2,G2,3)*12)))</f>
        <v>#REF!</v>
      </c>
    </row>
    <row r="63" spans="1:9" x14ac:dyDescent="0.25">
      <c r="C63" s="18" t="s">
        <v>15</v>
      </c>
      <c r="D63" s="19">
        <f>(C62+B62)</f>
        <v>1485.041095890411</v>
      </c>
      <c r="H63" s="18" t="s">
        <v>15</v>
      </c>
      <c r="I63" s="19">
        <f>(H62+G62)</f>
        <v>1491.0246575342467</v>
      </c>
    </row>
    <row r="65" spans="1:9" x14ac:dyDescent="0.25">
      <c r="A65" s="93" t="s">
        <v>13</v>
      </c>
      <c r="B65" s="93"/>
      <c r="C65" s="93"/>
      <c r="D65" s="93"/>
      <c r="F65" s="93" t="s">
        <v>13</v>
      </c>
      <c r="G65" s="93"/>
      <c r="H65" s="93"/>
      <c r="I65" s="93"/>
    </row>
    <row r="66" spans="1:9" x14ac:dyDescent="0.25">
      <c r="A66" s="12" t="s">
        <v>14</v>
      </c>
      <c r="B66" s="15">
        <f>IF('9-1-23'!E21&gt;'Calculation Table'!A2,YEARFRAC('9-1-23'!E21,A2,)*-12,0)</f>
        <v>0</v>
      </c>
      <c r="C66" s="16">
        <f>IF('9-1-23'!F21&gt;B2,(YEARFRAC(A2,B2,3))*12,((YEARFRAC(A2,'9-1-23'!F21,3))*12))</f>
        <v>1485.041095890411</v>
      </c>
      <c r="D66" s="17">
        <f>'9-1-23'!H21*(D67/((YEARFRAC(A2,B2,3)*12)))</f>
        <v>0</v>
      </c>
      <c r="F66" s="12" t="s">
        <v>14</v>
      </c>
      <c r="G66" s="15">
        <f>IF('9-1-23'!E21&gt;'Calculation Table'!F2,YEARFRAC('9-1-23'!E21,F2,)*-12,0)</f>
        <v>0</v>
      </c>
      <c r="H66" s="16">
        <f>IF('9-1-23'!F21&gt;G2,(YEARFRAC(F2,G2,3))*12,((YEARFRAC(F2,'9-1-23'!F21,3))*12))</f>
        <v>1491.0246575342467</v>
      </c>
      <c r="I66" s="17" t="e">
        <f>'9-1-23'!#REF!*(I67/((YEARFRAC(F2,G2,3)*12)))</f>
        <v>#REF!</v>
      </c>
    </row>
    <row r="67" spans="1:9" x14ac:dyDescent="0.25">
      <c r="C67" s="18" t="s">
        <v>15</v>
      </c>
      <c r="D67" s="19">
        <f>(C66+B66)</f>
        <v>1485.041095890411</v>
      </c>
      <c r="H67" s="18" t="s">
        <v>15</v>
      </c>
      <c r="I67" s="19">
        <f>(H66+G66)</f>
        <v>1491.0246575342467</v>
      </c>
    </row>
    <row r="69" spans="1:9" x14ac:dyDescent="0.25">
      <c r="A69" s="93" t="s">
        <v>13</v>
      </c>
      <c r="B69" s="93"/>
      <c r="C69" s="93"/>
      <c r="D69" s="93"/>
      <c r="F69" s="93" t="s">
        <v>13</v>
      </c>
      <c r="G69" s="93"/>
      <c r="H69" s="93"/>
      <c r="I69" s="93"/>
    </row>
    <row r="70" spans="1:9" x14ac:dyDescent="0.25">
      <c r="A70" s="12" t="s">
        <v>14</v>
      </c>
      <c r="B70" s="15">
        <f>IF('9-1-23'!E22&gt;'Calculation Table'!A2,YEARFRAC('9-1-23'!E22,A2,)*-12,0)</f>
        <v>0</v>
      </c>
      <c r="C70" s="16">
        <f>IF('9-1-23'!F22&gt;B2,(YEARFRAC(A2,B2,3))*12,((YEARFRAC(A2,'9-1-23'!F22,3))*12))</f>
        <v>1485.041095890411</v>
      </c>
      <c r="D70" s="17">
        <f>'9-1-23'!H22*(D71/((YEARFRAC(A2,B2,3)*12)))</f>
        <v>0</v>
      </c>
      <c r="F70" s="12" t="s">
        <v>14</v>
      </c>
      <c r="G70" s="15">
        <f>IF('9-1-23'!E22&gt;'Calculation Table'!F2,YEARFRAC('9-1-23'!E22,F2,)*-12,0)</f>
        <v>0</v>
      </c>
      <c r="H70" s="16">
        <f>IF('9-1-23'!F22&gt;G2,(YEARFRAC(F2,G2,3))*12,((YEARFRAC(F2,'9-1-23'!F22,3))*12))</f>
        <v>1491.0246575342467</v>
      </c>
      <c r="I70" s="17" t="e">
        <f>'9-1-23'!#REF!*(I71/((YEARFRAC(F2,G2,3)*12)))</f>
        <v>#REF!</v>
      </c>
    </row>
    <row r="71" spans="1:9" x14ac:dyDescent="0.25">
      <c r="C71" s="18" t="s">
        <v>15</v>
      </c>
      <c r="D71" s="19">
        <f>(C70+B70)</f>
        <v>1485.041095890411</v>
      </c>
      <c r="H71" s="18" t="s">
        <v>15</v>
      </c>
      <c r="I71" s="19">
        <f>(H70+G70)</f>
        <v>1491.0246575342467</v>
      </c>
    </row>
    <row r="73" spans="1:9" x14ac:dyDescent="0.25">
      <c r="A73" s="93" t="s">
        <v>13</v>
      </c>
      <c r="B73" s="93"/>
      <c r="C73" s="93"/>
      <c r="D73" s="93"/>
      <c r="F73" s="93" t="s">
        <v>13</v>
      </c>
      <c r="G73" s="93"/>
      <c r="H73" s="93"/>
      <c r="I73" s="93"/>
    </row>
    <row r="74" spans="1:9" x14ac:dyDescent="0.25">
      <c r="A74" s="12" t="s">
        <v>14</v>
      </c>
      <c r="B74" s="15">
        <f>IF('9-1-23'!E23&gt;'Calculation Table'!A2,YEARFRAC('9-1-23'!E23,A2,)*-12,0)</f>
        <v>0</v>
      </c>
      <c r="C74" s="16">
        <f>IF('9-1-23'!F23&gt;B2,(YEARFRAC(A2,B2,3))*12,((YEARFRAC(A2,'9-1-23'!F23,3))*12))</f>
        <v>1485.041095890411</v>
      </c>
      <c r="D74" s="17">
        <f>'9-1-23'!H23*(D75/((YEARFRAC(A2,B2,3)*12)))</f>
        <v>0</v>
      </c>
      <c r="F74" s="12" t="s">
        <v>14</v>
      </c>
      <c r="G74" s="15">
        <f>IF('9-1-23'!E23&gt;'Calculation Table'!F2,YEARFRAC('9-1-23'!E23,F2,)*-12,0)</f>
        <v>0</v>
      </c>
      <c r="H74" s="16">
        <f>IF('9-1-23'!F23&gt;G2,(YEARFRAC(F2,G2,3))*12,((YEARFRAC(F2,'9-1-23'!F23,3))*12))</f>
        <v>1491.0246575342467</v>
      </c>
      <c r="I74" s="17" t="e">
        <f>'9-1-23'!#REF!*(I75/((YEARFRAC(F2,G2,3)*12)))</f>
        <v>#REF!</v>
      </c>
    </row>
    <row r="75" spans="1:9" x14ac:dyDescent="0.25">
      <c r="C75" s="18" t="s">
        <v>15</v>
      </c>
      <c r="D75" s="19">
        <f>(C74+B74)</f>
        <v>1485.041095890411</v>
      </c>
      <c r="H75" s="18" t="s">
        <v>15</v>
      </c>
      <c r="I75" s="19">
        <f>(H74+G74)</f>
        <v>1491.0246575342467</v>
      </c>
    </row>
    <row r="77" spans="1:9" x14ac:dyDescent="0.25">
      <c r="A77" s="93" t="s">
        <v>13</v>
      </c>
      <c r="B77" s="93"/>
      <c r="C77" s="93"/>
      <c r="D77" s="93"/>
      <c r="F77" s="93" t="s">
        <v>13</v>
      </c>
      <c r="G77" s="93"/>
      <c r="H77" s="93"/>
      <c r="I77" s="93"/>
    </row>
    <row r="78" spans="1:9" x14ac:dyDescent="0.25">
      <c r="A78" s="12" t="s">
        <v>14</v>
      </c>
      <c r="B78" s="15">
        <f>IF('9-1-23'!E24&gt;'Calculation Table'!A2,YEARFRAC('9-1-23'!E24,A2,)*-12,0)</f>
        <v>0</v>
      </c>
      <c r="C78" s="16">
        <f>IF('9-1-23'!F24&gt;B2,(YEARFRAC(A2,B2,3))*12,((YEARFRAC(A2,'9-1-23'!F24,3))*12))</f>
        <v>1485.041095890411</v>
      </c>
      <c r="D78" s="17">
        <f>'9-1-23'!H24*(D79/((YEARFRAC(A2,B2,3)*12)))</f>
        <v>0</v>
      </c>
      <c r="F78" s="12" t="s">
        <v>14</v>
      </c>
      <c r="G78" s="15">
        <f>IF('9-1-23'!E24&gt;'Calculation Table'!F2,YEARFRAC('9-1-23'!E24,F2,)*-12,0)</f>
        <v>0</v>
      </c>
      <c r="H78" s="16">
        <f>IF('9-1-23'!F24&gt;G2,(YEARFRAC(F2,G2,3))*12,((YEARFRAC(F2,'9-1-23'!F24,3))*12))</f>
        <v>1491.0246575342467</v>
      </c>
      <c r="I78" s="17" t="e">
        <f>'9-1-23'!#REF!*(I79/((YEARFRAC(F2,G2,3)*12)))</f>
        <v>#REF!</v>
      </c>
    </row>
    <row r="79" spans="1:9" x14ac:dyDescent="0.25">
      <c r="C79" s="18" t="s">
        <v>15</v>
      </c>
      <c r="D79" s="19">
        <f>(C78+B78)</f>
        <v>1485.041095890411</v>
      </c>
      <c r="H79" s="18" t="s">
        <v>15</v>
      </c>
      <c r="I79" s="19">
        <f>(H78+G78)</f>
        <v>1491.0246575342467</v>
      </c>
    </row>
    <row r="81" spans="1:9" x14ac:dyDescent="0.25">
      <c r="A81" s="93" t="s">
        <v>13</v>
      </c>
      <c r="B81" s="93"/>
      <c r="C81" s="93"/>
      <c r="D81" s="93"/>
      <c r="F81" s="93" t="s">
        <v>13</v>
      </c>
      <c r="G81" s="93"/>
      <c r="H81" s="93"/>
      <c r="I81" s="93"/>
    </row>
    <row r="82" spans="1:9" x14ac:dyDescent="0.25">
      <c r="A82" s="12" t="s">
        <v>14</v>
      </c>
      <c r="B82" s="15">
        <f>IF('9-1-23'!E25&gt;'Calculation Table'!A2,YEARFRAC('9-1-23'!E25,A2,)*-12,0)</f>
        <v>0</v>
      </c>
      <c r="C82" s="16">
        <f>IF('9-1-23'!F25&gt;B2,(YEARFRAC(A2,B2,3))*12,((YEARFRAC(A2,'9-1-23'!F25,3))*12))</f>
        <v>1485.041095890411</v>
      </c>
      <c r="D82" s="17">
        <f>'9-1-23'!H25*(D83/((YEARFRAC(A2,B2,3)*12)))</f>
        <v>0</v>
      </c>
      <c r="F82" s="12" t="s">
        <v>14</v>
      </c>
      <c r="G82" s="15">
        <f>IF('9-1-23'!E25&gt;'Calculation Table'!F2,YEARFRAC('9-1-23'!E25,F2,)*-12,0)</f>
        <v>0</v>
      </c>
      <c r="H82" s="16">
        <f>IF('9-1-23'!F25&gt;G2,(YEARFRAC(F2,G2,3))*12,((YEARFRAC(F2,'9-1-23'!F25,3))*12))</f>
        <v>1491.0246575342467</v>
      </c>
      <c r="I82" s="17" t="e">
        <f>'9-1-23'!#REF!*(I83/((YEARFRAC(F2,G2,3)*12)))</f>
        <v>#REF!</v>
      </c>
    </row>
    <row r="83" spans="1:9" x14ac:dyDescent="0.25">
      <c r="C83" s="18" t="s">
        <v>15</v>
      </c>
      <c r="D83" s="19">
        <f>(C82+B82)</f>
        <v>1485.041095890411</v>
      </c>
      <c r="H83" s="18" t="s">
        <v>15</v>
      </c>
      <c r="I83" s="19">
        <f>(H82+G82)</f>
        <v>1491.0246575342467</v>
      </c>
    </row>
    <row r="85" spans="1:9" x14ac:dyDescent="0.25">
      <c r="A85" s="93" t="s">
        <v>13</v>
      </c>
      <c r="B85" s="93"/>
      <c r="C85" s="93"/>
      <c r="D85" s="93"/>
      <c r="F85" s="93" t="s">
        <v>13</v>
      </c>
      <c r="G85" s="93"/>
      <c r="H85" s="93"/>
      <c r="I85" s="93"/>
    </row>
    <row r="86" spans="1:9" x14ac:dyDescent="0.25">
      <c r="A86" s="12" t="s">
        <v>14</v>
      </c>
      <c r="B86" s="15">
        <f>IF('9-1-23'!E26&gt;'Calculation Table'!A2,YEARFRAC('9-1-23'!E26,A2,)*-12,0)</f>
        <v>0</v>
      </c>
      <c r="C86" s="16">
        <f>IF('9-1-23'!F26&gt;B2,(YEARFRAC(A2,B2,3))*12,((YEARFRAC(A2,'9-1-23'!F26,3))*12))</f>
        <v>1485.041095890411</v>
      </c>
      <c r="D86" s="17">
        <f>'9-1-23'!H26*(D87/((YEARFRAC(A2,B2,3)*12)))</f>
        <v>0</v>
      </c>
      <c r="F86" s="12" t="s">
        <v>14</v>
      </c>
      <c r="G86" s="15">
        <f>IF('9-1-23'!E26&gt;'Calculation Table'!F2,YEARFRAC('9-1-23'!E26,F2,)*-12,0)</f>
        <v>0</v>
      </c>
      <c r="H86" s="16">
        <f>IF('9-1-23'!F26&gt;G2,(YEARFRAC(F2,G2,3))*12,((YEARFRAC(F2,'9-1-23'!F26,3))*12))</f>
        <v>1491.0246575342467</v>
      </c>
      <c r="I86" s="17" t="e">
        <f>'9-1-23'!#REF!*(I87/((YEARFRAC(F2,G2,3)*12)))</f>
        <v>#REF!</v>
      </c>
    </row>
    <row r="87" spans="1:9" x14ac:dyDescent="0.25">
      <c r="C87" s="18" t="s">
        <v>15</v>
      </c>
      <c r="D87" s="19">
        <f>(C86+B86)</f>
        <v>1485.041095890411</v>
      </c>
      <c r="H87" s="18" t="s">
        <v>15</v>
      </c>
      <c r="I87" s="19">
        <f>(H86+G86)</f>
        <v>1491.0246575342467</v>
      </c>
    </row>
    <row r="89" spans="1:9" x14ac:dyDescent="0.25">
      <c r="A89" s="93" t="s">
        <v>13</v>
      </c>
      <c r="B89" s="93"/>
      <c r="C89" s="93"/>
      <c r="D89" s="93"/>
      <c r="F89" s="93" t="s">
        <v>13</v>
      </c>
      <c r="G89" s="93"/>
      <c r="H89" s="93"/>
      <c r="I89" s="93"/>
    </row>
    <row r="90" spans="1:9" x14ac:dyDescent="0.25">
      <c r="A90" s="12" t="s">
        <v>14</v>
      </c>
      <c r="B90" s="15">
        <f>IF('9-1-23'!E27&gt;'Calculation Table'!$A$2,YEARFRAC('9-1-23'!E27,$A$2,)*-12,0)</f>
        <v>0</v>
      </c>
      <c r="C90" s="16">
        <f>IF('9-1-23'!F27&gt;$B$2,(YEARFRAC($A$2,$B$2,3))*12,((YEARFRAC($A$2,'9-1-23'!F27,3))*12))</f>
        <v>1485.041095890411</v>
      </c>
      <c r="D90" s="17">
        <f>'9-1-23'!H27*(D91/((YEARFRAC($A$2,$B$2,3)*12)))</f>
        <v>0</v>
      </c>
      <c r="F90" s="12" t="s">
        <v>14</v>
      </c>
      <c r="G90" s="15">
        <f>IF('9-1-23'!E27&gt;'Calculation Table'!$F$2,YEARFRAC('9-1-23'!E27,$F$2,)*-12,0)</f>
        <v>0</v>
      </c>
      <c r="H90" s="16">
        <f>IF('9-1-23'!F27&gt;$G$2,(YEARFRAC($F$2,$G$2,3))*12,((YEARFRAC($F$2,'9-1-23'!F27,3))*12))</f>
        <v>1491.0246575342467</v>
      </c>
      <c r="I90" s="17" t="e">
        <f>'9-1-23'!#REF!*(I91/((YEARFRAC($F$2,$G$2,3)*12)))</f>
        <v>#REF!</v>
      </c>
    </row>
    <row r="91" spans="1:9" x14ac:dyDescent="0.25">
      <c r="C91" s="18" t="s">
        <v>15</v>
      </c>
      <c r="D91" s="19">
        <f>(C90+B90)</f>
        <v>1485.041095890411</v>
      </c>
      <c r="H91" s="18" t="s">
        <v>15</v>
      </c>
      <c r="I91" s="19">
        <f>(H90+G90)</f>
        <v>1491.0246575342467</v>
      </c>
    </row>
    <row r="93" spans="1:9" x14ac:dyDescent="0.25">
      <c r="A93" s="93" t="s">
        <v>13</v>
      </c>
      <c r="B93" s="93"/>
      <c r="C93" s="93"/>
      <c r="D93" s="93"/>
      <c r="F93" s="93" t="s">
        <v>13</v>
      </c>
      <c r="G93" s="93"/>
      <c r="H93" s="93"/>
      <c r="I93" s="93"/>
    </row>
    <row r="94" spans="1:9" x14ac:dyDescent="0.25">
      <c r="A94" s="12" t="s">
        <v>14</v>
      </c>
      <c r="B94" s="15">
        <f>IF('9-1-23'!E28&gt;'Calculation Table'!$A$2,YEARFRAC('9-1-23'!E28,$A$2,)*-12,0)</f>
        <v>0</v>
      </c>
      <c r="C94" s="16">
        <f>IF('9-1-23'!F28&gt;$B$2,(YEARFRAC($A$2,$B$2,3))*12,((YEARFRAC($A$2,'9-1-23'!F28,3))*12))</f>
        <v>1485.041095890411</v>
      </c>
      <c r="D94" s="17">
        <f>'9-1-23'!H28*(D95/((YEARFRAC($A$2,$B$2,3)*12)))</f>
        <v>0</v>
      </c>
      <c r="F94" s="12" t="s">
        <v>14</v>
      </c>
      <c r="G94" s="15">
        <f>IF('9-1-23'!E28&gt;'Calculation Table'!$F$2,YEARFRAC('9-1-23'!E28,$F$2,)*-12,0)</f>
        <v>0</v>
      </c>
      <c r="H94" s="16">
        <f>IF('9-1-23'!F28&gt;$G$2,(YEARFRAC($F$2,$G$2,3))*12,((YEARFRAC($F$2,'9-1-23'!F28,3))*12))</f>
        <v>1491.0246575342467</v>
      </c>
      <c r="I94" s="17" t="e">
        <f>'9-1-23'!#REF!*(I95/((YEARFRAC($F$2,$G$2,3)*12)))</f>
        <v>#REF!</v>
      </c>
    </row>
    <row r="95" spans="1:9" x14ac:dyDescent="0.25">
      <c r="C95" s="18" t="s">
        <v>15</v>
      </c>
      <c r="D95" s="19">
        <f>(C94+B94)</f>
        <v>1485.041095890411</v>
      </c>
      <c r="H95" s="18" t="s">
        <v>15</v>
      </c>
      <c r="I95" s="19">
        <f>(H94+G94)</f>
        <v>1491.0246575342467</v>
      </c>
    </row>
    <row r="97" spans="1:9" x14ac:dyDescent="0.25">
      <c r="A97" s="93" t="s">
        <v>13</v>
      </c>
      <c r="B97" s="93"/>
      <c r="C97" s="93"/>
      <c r="D97" s="93"/>
      <c r="F97" s="93" t="s">
        <v>13</v>
      </c>
      <c r="G97" s="93"/>
      <c r="H97" s="93"/>
      <c r="I97" s="93"/>
    </row>
    <row r="98" spans="1:9" x14ac:dyDescent="0.25">
      <c r="A98" s="12" t="s">
        <v>14</v>
      </c>
      <c r="B98" s="15">
        <f>IF('9-1-23'!E29&gt;'Calculation Table'!$A$2,YEARFRAC('9-1-23'!E29,$A$2,)*-12,0)</f>
        <v>0</v>
      </c>
      <c r="C98" s="16">
        <f>IF('9-1-23'!F29&gt;$B$2,(YEARFRAC($A$2,$B$2,3))*12,((YEARFRAC($A$2,'9-1-23'!F29,3))*12))</f>
        <v>1485.041095890411</v>
      </c>
      <c r="D98" s="17">
        <f>'9-1-23'!H29*(D99/((YEARFRAC($A$2,$B$2,3)*12)))</f>
        <v>0</v>
      </c>
      <c r="F98" s="12" t="s">
        <v>14</v>
      </c>
      <c r="G98" s="15">
        <f>IF('9-1-23'!E29&gt;'Calculation Table'!$F$2,YEARFRAC('9-1-23'!E29,$F$2,)*-12,0)</f>
        <v>0</v>
      </c>
      <c r="H98" s="16">
        <f>IF('9-1-23'!F29&gt;$G$2,(YEARFRAC($F$2,$G$2,3))*12,((YEARFRAC($F$2,'9-1-23'!F29,3))*12))</f>
        <v>1491.0246575342467</v>
      </c>
      <c r="I98" s="17" t="e">
        <f>'9-1-23'!#REF!*(I99/((YEARFRAC($F$2,$G$2,3)*12)))</f>
        <v>#REF!</v>
      </c>
    </row>
    <row r="99" spans="1:9" x14ac:dyDescent="0.25">
      <c r="C99" s="18" t="s">
        <v>15</v>
      </c>
      <c r="D99" s="19">
        <f>(C98+B98)</f>
        <v>1485.041095890411</v>
      </c>
      <c r="H99" s="18" t="s">
        <v>15</v>
      </c>
      <c r="I99" s="19">
        <f>(H98+G98)</f>
        <v>1491.0246575342467</v>
      </c>
    </row>
    <row r="101" spans="1:9" x14ac:dyDescent="0.25">
      <c r="A101" s="93" t="s">
        <v>13</v>
      </c>
      <c r="B101" s="93"/>
      <c r="C101" s="93"/>
      <c r="D101" s="93"/>
      <c r="F101" s="93" t="s">
        <v>13</v>
      </c>
      <c r="G101" s="93"/>
      <c r="H101" s="93"/>
      <c r="I101" s="93"/>
    </row>
    <row r="102" spans="1:9" x14ac:dyDescent="0.25">
      <c r="A102" s="12" t="s">
        <v>14</v>
      </c>
      <c r="B102" s="15">
        <f>IF('9-1-23'!E30&gt;'Calculation Table'!$A$2,YEARFRAC('9-1-23'!E30,$A$2,)*-12,0)</f>
        <v>0</v>
      </c>
      <c r="C102" s="16">
        <f>IF('9-1-23'!F30&gt;$B$2,(YEARFRAC($A$2,$B$2,3))*12,((YEARFRAC($A$2,'9-1-23'!F30,3))*12))</f>
        <v>1485.041095890411</v>
      </c>
      <c r="D102" s="17">
        <f>'9-1-23'!H30*(D103/((YEARFRAC($A$2,$B$2,3)*12)))</f>
        <v>0</v>
      </c>
      <c r="F102" s="12" t="s">
        <v>14</v>
      </c>
      <c r="G102" s="15">
        <f>IF('9-1-23'!E30&gt;'Calculation Table'!$F$2,YEARFRAC('9-1-23'!E30,$F$2,)*-12,0)</f>
        <v>0</v>
      </c>
      <c r="H102" s="16">
        <f>IF('9-1-23'!F30&gt;$G$2,(YEARFRAC($F$2,$G$2,3))*12,((YEARFRAC($F$2,'9-1-23'!F30,3))*12))</f>
        <v>1491.0246575342467</v>
      </c>
      <c r="I102" s="17" t="e">
        <f>'9-1-23'!#REF!*(I103/((YEARFRAC($F$2,$G$2,3)*12)))</f>
        <v>#REF!</v>
      </c>
    </row>
    <row r="103" spans="1:9" x14ac:dyDescent="0.25">
      <c r="C103" s="18" t="s">
        <v>15</v>
      </c>
      <c r="D103" s="19">
        <f>(C102+B102)</f>
        <v>1485.041095890411</v>
      </c>
      <c r="H103" s="18" t="s">
        <v>15</v>
      </c>
      <c r="I103" s="19">
        <f>(H102+G102)</f>
        <v>1491.0246575342467</v>
      </c>
    </row>
    <row r="105" spans="1:9" x14ac:dyDescent="0.25">
      <c r="A105" s="93" t="s">
        <v>13</v>
      </c>
      <c r="B105" s="93"/>
      <c r="C105" s="93"/>
      <c r="D105" s="93"/>
      <c r="F105" s="93" t="s">
        <v>13</v>
      </c>
      <c r="G105" s="93"/>
      <c r="H105" s="93"/>
      <c r="I105" s="93"/>
    </row>
    <row r="106" spans="1:9" x14ac:dyDescent="0.25">
      <c r="A106" s="12" t="s">
        <v>14</v>
      </c>
      <c r="B106" s="15">
        <f>IF('9-1-23'!E31&gt;'Calculation Table'!$A$2,YEARFRAC('9-1-23'!E31,$A$2,)*-12,0)</f>
        <v>0</v>
      </c>
      <c r="C106" s="16">
        <f>IF('9-1-23'!F31&gt;$B$2,(YEARFRAC($A$2,$B$2,3))*12,((YEARFRAC($A$2,'9-1-23'!F31,3))*12))</f>
        <v>1485.041095890411</v>
      </c>
      <c r="D106" s="17">
        <f>'9-1-23'!H31*(D107/((YEARFRAC($A$2,$B$2,3)*12)))</f>
        <v>0</v>
      </c>
      <c r="F106" s="12" t="s">
        <v>14</v>
      </c>
      <c r="G106" s="15">
        <f>IF('9-1-23'!E31&gt;'Calculation Table'!$F$2,YEARFRAC('9-1-23'!E31,$F$2,)*-12,0)</f>
        <v>0</v>
      </c>
      <c r="H106" s="16">
        <f>IF('9-1-23'!F31&gt;$G$2,(YEARFRAC($F$2,$G$2,3))*12,((YEARFRAC($F$2,'9-1-23'!F31,3))*12))</f>
        <v>1491.0246575342467</v>
      </c>
      <c r="I106" s="17" t="e">
        <f>'9-1-23'!#REF!*(I107/((YEARFRAC($F$2,$G$2,3)*12)))</f>
        <v>#REF!</v>
      </c>
    </row>
    <row r="107" spans="1:9" x14ac:dyDescent="0.25">
      <c r="C107" s="18" t="s">
        <v>15</v>
      </c>
      <c r="D107" s="19">
        <f>(C106+B106)</f>
        <v>1485.041095890411</v>
      </c>
      <c r="H107" s="18" t="s">
        <v>15</v>
      </c>
      <c r="I107" s="19">
        <f>(H106+G106)</f>
        <v>1491.0246575342467</v>
      </c>
    </row>
    <row r="109" spans="1:9" x14ac:dyDescent="0.25">
      <c r="A109" s="93" t="s">
        <v>13</v>
      </c>
      <c r="B109" s="93"/>
      <c r="C109" s="93"/>
      <c r="D109" s="93"/>
      <c r="F109" s="93" t="s">
        <v>13</v>
      </c>
      <c r="G109" s="93"/>
      <c r="H109" s="93"/>
      <c r="I109" s="93"/>
    </row>
    <row r="110" spans="1:9" x14ac:dyDescent="0.25">
      <c r="A110" s="12" t="s">
        <v>14</v>
      </c>
      <c r="B110" s="15">
        <f>IF('9-1-23'!E32&gt;'Calculation Table'!$A$2,YEARFRAC('9-1-23'!E32,$A$2,)*-12,0)</f>
        <v>0</v>
      </c>
      <c r="C110" s="16">
        <f>IF('9-1-23'!F32&gt;$B$2,(YEARFRAC($A$2,$B$2,3))*12,((YEARFRAC($A$2,'9-1-23'!F32,3))*12))</f>
        <v>1485.041095890411</v>
      </c>
      <c r="D110" s="17">
        <f>'9-1-23'!H32*(D111/((YEARFRAC($A$2,$B$2,3)*12)))</f>
        <v>0</v>
      </c>
      <c r="F110" s="12" t="s">
        <v>14</v>
      </c>
      <c r="G110" s="15">
        <f>IF('9-1-23'!E32&gt;'Calculation Table'!$F$2,YEARFRAC('9-1-23'!E32,$F$2,)*-12,0)</f>
        <v>0</v>
      </c>
      <c r="H110" s="16">
        <f>IF('9-1-23'!F32&gt;$G$2,(YEARFRAC($F$2,$G$2,3))*12,((YEARFRAC($F$2,'9-1-23'!F32,3))*12))</f>
        <v>1491.0246575342467</v>
      </c>
      <c r="I110" s="17" t="e">
        <f>'9-1-23'!#REF!*(I111/((YEARFRAC($F$2,$G$2,3)*12)))</f>
        <v>#REF!</v>
      </c>
    </row>
    <row r="111" spans="1:9" x14ac:dyDescent="0.25">
      <c r="C111" s="18" t="s">
        <v>15</v>
      </c>
      <c r="D111" s="19">
        <f>(C110+B110)</f>
        <v>1485.041095890411</v>
      </c>
      <c r="H111" s="18" t="s">
        <v>15</v>
      </c>
      <c r="I111" s="19">
        <f>(H110+G110)</f>
        <v>1491.0246575342467</v>
      </c>
    </row>
    <row r="113" spans="1:9" x14ac:dyDescent="0.25">
      <c r="A113" s="93" t="s">
        <v>13</v>
      </c>
      <c r="B113" s="93"/>
      <c r="C113" s="93"/>
      <c r="D113" s="93"/>
      <c r="F113" s="93" t="s">
        <v>13</v>
      </c>
      <c r="G113" s="93"/>
      <c r="H113" s="93"/>
      <c r="I113" s="93"/>
    </row>
    <row r="114" spans="1:9" x14ac:dyDescent="0.25">
      <c r="A114" s="12" t="s">
        <v>14</v>
      </c>
      <c r="B114" s="15">
        <f>IF('9-1-23'!E33&gt;'Calculation Table'!$A$2,YEARFRAC('9-1-23'!E33,$A$2,)*-12,0)</f>
        <v>0</v>
      </c>
      <c r="C114" s="16">
        <f>IF('9-1-23'!F33&gt;$B$2,(YEARFRAC($A$2,$B$2,3))*12,((YEARFRAC($A$2,'9-1-23'!F33,3))*12))</f>
        <v>1485.041095890411</v>
      </c>
      <c r="D114" s="17">
        <f>'9-1-23'!H33*(D115/((YEARFRAC($A$2,$B$2,3)*12)))</f>
        <v>0</v>
      </c>
      <c r="F114" s="12" t="s">
        <v>14</v>
      </c>
      <c r="G114" s="15">
        <f>IF('9-1-23'!E33&gt;'Calculation Table'!$F$2,YEARFRAC('9-1-23'!E33,$F$2,)*-12,0)</f>
        <v>0</v>
      </c>
      <c r="H114" s="16">
        <f>IF('9-1-23'!F33&gt;$G$2,(YEARFRAC($F$2,$G$2,3))*12,((YEARFRAC($F$2,'9-1-23'!F33,3))*12))</f>
        <v>1491.0246575342467</v>
      </c>
      <c r="I114" s="17" t="e">
        <f>'9-1-23'!#REF!*(I115/((YEARFRAC($F$2,$G$2,3)*12)))</f>
        <v>#REF!</v>
      </c>
    </row>
    <row r="115" spans="1:9" x14ac:dyDescent="0.25">
      <c r="C115" s="18" t="s">
        <v>15</v>
      </c>
      <c r="D115" s="19">
        <f>(C114+B114)</f>
        <v>1485.041095890411</v>
      </c>
      <c r="H115" s="18" t="s">
        <v>15</v>
      </c>
      <c r="I115" s="19">
        <f>(H114+G114)</f>
        <v>1491.0246575342467</v>
      </c>
    </row>
    <row r="117" spans="1:9" x14ac:dyDescent="0.25">
      <c r="A117" s="93" t="s">
        <v>13</v>
      </c>
      <c r="B117" s="93"/>
      <c r="C117" s="93"/>
      <c r="D117" s="93"/>
      <c r="F117" s="93" t="s">
        <v>13</v>
      </c>
      <c r="G117" s="93"/>
      <c r="H117" s="93"/>
      <c r="I117" s="93"/>
    </row>
    <row r="118" spans="1:9" x14ac:dyDescent="0.25">
      <c r="A118" s="12" t="s">
        <v>14</v>
      </c>
      <c r="B118" s="15">
        <f>IF('9-1-23'!E34&gt;'Calculation Table'!$A$2,YEARFRAC('9-1-23'!E34,$A$2,)*-12,0)</f>
        <v>0</v>
      </c>
      <c r="C118" s="16">
        <f>IF('9-1-23'!F34&gt;$B$2,(YEARFRAC($A$2,$B$2,3))*12,((YEARFRAC($A$2,'9-1-23'!F34,3))*12))</f>
        <v>1485.041095890411</v>
      </c>
      <c r="D118" s="17">
        <f>'9-1-23'!H34*(D119/((YEARFRAC($A$2,$B$2,3)*12)))</f>
        <v>0</v>
      </c>
      <c r="F118" s="12" t="s">
        <v>14</v>
      </c>
      <c r="G118" s="15">
        <f>IF('9-1-23'!E34&gt;'Calculation Table'!$F$2,YEARFRAC('9-1-23'!E34,$F$2,)*-12,0)</f>
        <v>0</v>
      </c>
      <c r="H118" s="16">
        <f>IF('9-1-23'!F34&gt;$G$2,(YEARFRAC($F$2,$G$2,3))*12,((YEARFRAC($F$2,'9-1-23'!F34,3))*12))</f>
        <v>1491.0246575342467</v>
      </c>
      <c r="I118" s="17" t="e">
        <f>'9-1-23'!#REF!*(I119/((YEARFRAC($F$2,$G$2,3)*12)))</f>
        <v>#REF!</v>
      </c>
    </row>
    <row r="119" spans="1:9" x14ac:dyDescent="0.25">
      <c r="C119" s="18" t="s">
        <v>15</v>
      </c>
      <c r="D119" s="19">
        <f>(C118+B118)</f>
        <v>1485.041095890411</v>
      </c>
      <c r="H119" s="18" t="s">
        <v>15</v>
      </c>
      <c r="I119" s="19">
        <f>(H118+G118)</f>
        <v>1491.0246575342467</v>
      </c>
    </row>
    <row r="121" spans="1:9" x14ac:dyDescent="0.25">
      <c r="A121" s="93" t="s">
        <v>13</v>
      </c>
      <c r="B121" s="93"/>
      <c r="C121" s="93"/>
      <c r="D121" s="93"/>
      <c r="F121" s="93" t="s">
        <v>13</v>
      </c>
      <c r="G121" s="93"/>
      <c r="H121" s="93"/>
      <c r="I121" s="93"/>
    </row>
    <row r="122" spans="1:9" x14ac:dyDescent="0.25">
      <c r="A122" s="12" t="s">
        <v>14</v>
      </c>
      <c r="B122" s="15">
        <f>IF('9-1-23'!E35&gt;'Calculation Table'!$A$2,YEARFRAC('9-1-23'!E35,$A$2,)*-12,0)</f>
        <v>0</v>
      </c>
      <c r="C122" s="16">
        <f>IF('9-1-23'!F35&gt;$B$2,(YEARFRAC($A$2,$B$2,3))*12,((YEARFRAC($A$2,'9-1-23'!F35,3))*12))</f>
        <v>1485.041095890411</v>
      </c>
      <c r="D122" s="17">
        <f>'9-1-23'!H35*(D123/((YEARFRAC($A$2,$B$2,3)*12)))</f>
        <v>0</v>
      </c>
      <c r="F122" s="12" t="s">
        <v>14</v>
      </c>
      <c r="G122" s="15">
        <f>IF('9-1-23'!E35&gt;'Calculation Table'!$F$2,YEARFRAC('9-1-23'!E35,$F$2,)*-12,0)</f>
        <v>0</v>
      </c>
      <c r="H122" s="16">
        <f>IF('9-1-23'!F35&gt;$G$2,(YEARFRAC($F$2,$G$2,3))*12,((YEARFRAC($F$2,'9-1-23'!F35,3))*12))</f>
        <v>1491.0246575342467</v>
      </c>
      <c r="I122" s="17" t="e">
        <f>'9-1-23'!#REF!*(I123/((YEARFRAC($F$2,$G$2,3)*12)))</f>
        <v>#REF!</v>
      </c>
    </row>
    <row r="123" spans="1:9" x14ac:dyDescent="0.25">
      <c r="C123" s="18" t="s">
        <v>15</v>
      </c>
      <c r="D123" s="19">
        <f>(C122+B122)</f>
        <v>1485.041095890411</v>
      </c>
      <c r="H123" s="18" t="s">
        <v>15</v>
      </c>
      <c r="I123" s="19">
        <f>(H122+G122)</f>
        <v>1491.0246575342467</v>
      </c>
    </row>
    <row r="125" spans="1:9" x14ac:dyDescent="0.25">
      <c r="A125" s="93" t="s">
        <v>13</v>
      </c>
      <c r="B125" s="93"/>
      <c r="C125" s="93"/>
      <c r="D125" s="93"/>
      <c r="F125" s="93" t="s">
        <v>13</v>
      </c>
      <c r="G125" s="93"/>
      <c r="H125" s="93"/>
      <c r="I125" s="93"/>
    </row>
    <row r="126" spans="1:9" x14ac:dyDescent="0.25">
      <c r="A126" s="12" t="s">
        <v>14</v>
      </c>
      <c r="B126" s="15">
        <f>IF('9-1-23'!E36&gt;'Calculation Table'!$A$2,YEARFRAC('9-1-23'!E36,$A$2,)*-12,0)</f>
        <v>0</v>
      </c>
      <c r="C126" s="16">
        <f>IF('9-1-23'!F36&gt;$B$2,(YEARFRAC($A$2,$B$2,3))*12,((YEARFRAC($A$2,'9-1-23'!F36,3))*12))</f>
        <v>1485.041095890411</v>
      </c>
      <c r="D126" s="17">
        <f>'9-1-23'!H36*(D127/((YEARFRAC($A$2,$B$2,3)*12)))</f>
        <v>0</v>
      </c>
      <c r="F126" s="12" t="s">
        <v>14</v>
      </c>
      <c r="G126" s="15">
        <f>IF('9-1-23'!E36&gt;'Calculation Table'!$F$2,YEARFRAC('9-1-23'!E36,$F$2,)*-12,0)</f>
        <v>0</v>
      </c>
      <c r="H126" s="16">
        <f>IF('9-1-23'!F36&gt;$G$2,(YEARFRAC($F$2,$G$2,3))*12,((YEARFRAC($F$2,'9-1-23'!F36,3))*12))</f>
        <v>1491.0246575342467</v>
      </c>
      <c r="I126" s="17" t="e">
        <f>'9-1-23'!#REF!*(I127/((YEARFRAC($F$2,$G$2,3)*12)))</f>
        <v>#REF!</v>
      </c>
    </row>
    <row r="127" spans="1:9" x14ac:dyDescent="0.25">
      <c r="C127" s="18" t="s">
        <v>15</v>
      </c>
      <c r="D127" s="19">
        <f>(C126+B126)</f>
        <v>1485.041095890411</v>
      </c>
      <c r="H127" s="18" t="s">
        <v>15</v>
      </c>
      <c r="I127" s="19">
        <f>(H126+G126)</f>
        <v>1491.0246575342467</v>
      </c>
    </row>
    <row r="129" spans="1:9" x14ac:dyDescent="0.25">
      <c r="A129" s="93" t="s">
        <v>13</v>
      </c>
      <c r="B129" s="93"/>
      <c r="C129" s="93"/>
      <c r="D129" s="93"/>
      <c r="F129" s="93" t="s">
        <v>13</v>
      </c>
      <c r="G129" s="93"/>
      <c r="H129" s="93"/>
      <c r="I129" s="93"/>
    </row>
    <row r="130" spans="1:9" x14ac:dyDescent="0.25">
      <c r="A130" s="12" t="s">
        <v>14</v>
      </c>
      <c r="B130" s="15">
        <f>IF('9-1-23'!E37&gt;'Calculation Table'!$A$2,YEARFRAC('9-1-23'!E37,$A$2,)*-12,0)</f>
        <v>0</v>
      </c>
      <c r="C130" s="16">
        <f>IF('9-1-23'!F37&gt;$B$2,(YEARFRAC($A$2,$B$2,3))*12,((YEARFRAC($A$2,'9-1-23'!F37,3))*12))</f>
        <v>1485.041095890411</v>
      </c>
      <c r="D130" s="17">
        <f>'9-1-23'!H37*(D131/((YEARFRAC($A$2,$B$2,3)*12)))</f>
        <v>0</v>
      </c>
      <c r="F130" s="12" t="s">
        <v>14</v>
      </c>
      <c r="G130" s="15">
        <f>IF('9-1-23'!E37&gt;'Calculation Table'!$F$2,YEARFRAC('9-1-23'!E37,$F$2,)*-12,0)</f>
        <v>0</v>
      </c>
      <c r="H130" s="16">
        <f>IF('9-1-23'!F37&gt;$G$2,(YEARFRAC($F$2,$G$2,3))*12,((YEARFRAC($F$2,'9-1-23'!F37,3))*12))</f>
        <v>1491.0246575342467</v>
      </c>
      <c r="I130" s="17" t="e">
        <f>'9-1-23'!#REF!*(I131/((YEARFRAC($F$2,$G$2,3)*12)))</f>
        <v>#REF!</v>
      </c>
    </row>
    <row r="131" spans="1:9" x14ac:dyDescent="0.25">
      <c r="C131" s="18" t="s">
        <v>15</v>
      </c>
      <c r="D131" s="19">
        <f>(C130+B130)</f>
        <v>1485.041095890411</v>
      </c>
      <c r="H131" s="18" t="s">
        <v>15</v>
      </c>
      <c r="I131" s="19">
        <f>(H130+G130)</f>
        <v>1491.0246575342467</v>
      </c>
    </row>
    <row r="133" spans="1:9" x14ac:dyDescent="0.25">
      <c r="A133" s="93" t="s">
        <v>13</v>
      </c>
      <c r="B133" s="93"/>
      <c r="C133" s="93"/>
      <c r="D133" s="93"/>
      <c r="F133" s="93" t="s">
        <v>13</v>
      </c>
      <c r="G133" s="93"/>
      <c r="H133" s="93"/>
      <c r="I133" s="93"/>
    </row>
    <row r="134" spans="1:9" x14ac:dyDescent="0.25">
      <c r="A134" s="12" t="s">
        <v>14</v>
      </c>
      <c r="B134" s="15">
        <f>IF('9-1-23'!E38&gt;'Calculation Table'!$A$2,YEARFRAC('9-1-23'!E38,$A$2,)*-12,0)</f>
        <v>0</v>
      </c>
      <c r="C134" s="16">
        <f>IF('9-1-23'!F38&gt;$B$2,(YEARFRAC($A$2,$B$2,3))*12,((YEARFRAC($A$2,'9-1-23'!F38,3))*12))</f>
        <v>1485.041095890411</v>
      </c>
      <c r="D134" s="17">
        <f>'9-1-23'!H38*(D135/((YEARFRAC($A$2,$B$2,3)*12)))</f>
        <v>0</v>
      </c>
      <c r="F134" s="12" t="s">
        <v>14</v>
      </c>
      <c r="G134" s="15">
        <f>IF('9-1-23'!E38&gt;'Calculation Table'!$F$2,YEARFRAC('9-1-23'!E38,$F$2,)*-12,0)</f>
        <v>0</v>
      </c>
      <c r="H134" s="16">
        <f>IF('9-1-23'!F38&gt;$G$2,(YEARFRAC($F$2,$G$2,3))*12,((YEARFRAC($F$2,'9-1-23'!F38,3))*12))</f>
        <v>1491.0246575342467</v>
      </c>
      <c r="I134" s="17" t="e">
        <f>'9-1-23'!#REF!*(I135/((YEARFRAC($F$2,$G$2,3)*12)))</f>
        <v>#REF!</v>
      </c>
    </row>
    <row r="135" spans="1:9" x14ac:dyDescent="0.25">
      <c r="C135" s="18" t="s">
        <v>15</v>
      </c>
      <c r="D135" s="19">
        <f>(C134+B134)</f>
        <v>1485.041095890411</v>
      </c>
      <c r="H135" s="18" t="s">
        <v>15</v>
      </c>
      <c r="I135" s="19">
        <f>(H134+G134)</f>
        <v>1491.0246575342467</v>
      </c>
    </row>
    <row r="137" spans="1:9" x14ac:dyDescent="0.25">
      <c r="A137" s="93" t="s">
        <v>13</v>
      </c>
      <c r="B137" s="93"/>
      <c r="C137" s="93"/>
      <c r="D137" s="93"/>
      <c r="F137" s="93" t="s">
        <v>13</v>
      </c>
      <c r="G137" s="93"/>
      <c r="H137" s="93"/>
      <c r="I137" s="93"/>
    </row>
    <row r="138" spans="1:9" x14ac:dyDescent="0.25">
      <c r="A138" s="12" t="s">
        <v>14</v>
      </c>
      <c r="B138" s="15">
        <f>IF('9-1-23'!E39&gt;'Calculation Table'!$A$2,YEARFRAC('9-1-23'!E39,$A$2,)*-12,0)</f>
        <v>0</v>
      </c>
      <c r="C138" s="16">
        <f>IF('9-1-23'!F39&gt;$B$2,(YEARFRAC($A$2,$B$2,3))*12,((YEARFRAC($A$2,'9-1-23'!F39,3))*12))</f>
        <v>1485.041095890411</v>
      </c>
      <c r="D138" s="17">
        <f>'9-1-23'!H39*(D139/((YEARFRAC($A$2,$B$2,3)*12)))</f>
        <v>0</v>
      </c>
      <c r="F138" s="12" t="s">
        <v>14</v>
      </c>
      <c r="G138" s="15">
        <f>IF('9-1-23'!E39&gt;'Calculation Table'!$F$2,YEARFRAC('9-1-23'!E39,$F$2,)*-12,0)</f>
        <v>0</v>
      </c>
      <c r="H138" s="16">
        <f>IF('9-1-23'!F39&gt;$G$2,(YEARFRAC($F$2,$G$2,3))*12,((YEARFRAC($F$2,'9-1-23'!F39,3))*12))</f>
        <v>1491.0246575342467</v>
      </c>
      <c r="I138" s="17" t="e">
        <f>'9-1-23'!#REF!*(I139/((YEARFRAC($F$2,$G$2,3)*12)))</f>
        <v>#REF!</v>
      </c>
    </row>
    <row r="139" spans="1:9" x14ac:dyDescent="0.25">
      <c r="C139" s="18" t="s">
        <v>15</v>
      </c>
      <c r="D139" s="19">
        <f>(C138+B138)</f>
        <v>1485.041095890411</v>
      </c>
      <c r="H139" s="18" t="s">
        <v>15</v>
      </c>
      <c r="I139" s="19">
        <f>(H138+G138)</f>
        <v>1491.0246575342467</v>
      </c>
    </row>
    <row r="141" spans="1:9" x14ac:dyDescent="0.25">
      <c r="A141" s="93" t="s">
        <v>13</v>
      </c>
      <c r="B141" s="93"/>
      <c r="C141" s="93"/>
      <c r="D141" s="93"/>
      <c r="F141" s="93" t="s">
        <v>13</v>
      </c>
      <c r="G141" s="93"/>
      <c r="H141" s="93"/>
      <c r="I141" s="93"/>
    </row>
    <row r="142" spans="1:9" x14ac:dyDescent="0.25">
      <c r="A142" s="12" t="s">
        <v>14</v>
      </c>
      <c r="B142" s="15">
        <f>IF('9-1-23'!E40&gt;'Calculation Table'!$A$2,YEARFRAC('9-1-23'!E40,$A$2,)*-12,0)</f>
        <v>0</v>
      </c>
      <c r="C142" s="16">
        <f>IF('9-1-23'!F40&gt;$B$2,(YEARFRAC($A$2,$B$2,3))*12,((YEARFRAC($A$2,'9-1-23'!F40,3))*12))</f>
        <v>1485.041095890411</v>
      </c>
      <c r="D142" s="17">
        <f>'9-1-23'!H40*(D143/((YEARFRAC($A$2,$B$2,3)*12)))</f>
        <v>0</v>
      </c>
      <c r="F142" s="12" t="s">
        <v>14</v>
      </c>
      <c r="G142" s="15">
        <f>IF('9-1-23'!E40&gt;'Calculation Table'!$F$2,YEARFRAC('9-1-23'!E40,$F$2,)*-12,0)</f>
        <v>0</v>
      </c>
      <c r="H142" s="16">
        <f>IF('9-1-23'!F40&gt;$G$2,(YEARFRAC($F$2,$G$2,3))*12,((YEARFRAC($F$2,'9-1-23'!F40,3))*12))</f>
        <v>1491.0246575342467</v>
      </c>
      <c r="I142" s="17" t="e">
        <f>'9-1-23'!#REF!*(I143/((YEARFRAC($F$2,$G$2,3)*12)))</f>
        <v>#REF!</v>
      </c>
    </row>
    <row r="143" spans="1:9" x14ac:dyDescent="0.25">
      <c r="C143" s="18" t="s">
        <v>15</v>
      </c>
      <c r="D143" s="19">
        <f>(C142+B142)</f>
        <v>1485.041095890411</v>
      </c>
      <c r="H143" s="18" t="s">
        <v>15</v>
      </c>
      <c r="I143" s="19">
        <f>(H142+G142)</f>
        <v>1491.0246575342467</v>
      </c>
    </row>
    <row r="145" spans="1:9" x14ac:dyDescent="0.25">
      <c r="A145" s="93" t="s">
        <v>13</v>
      </c>
      <c r="B145" s="93"/>
      <c r="C145" s="93"/>
      <c r="D145" s="93"/>
      <c r="F145" s="93" t="s">
        <v>13</v>
      </c>
      <c r="G145" s="93"/>
      <c r="H145" s="93"/>
      <c r="I145" s="93"/>
    </row>
    <row r="146" spans="1:9" x14ac:dyDescent="0.25">
      <c r="A146" s="12" t="s">
        <v>14</v>
      </c>
      <c r="B146" s="15">
        <f>IF('9-1-23'!E41&gt;'Calculation Table'!$A$2,YEARFRAC('9-1-23'!E41,$A$2,)*-12,0)</f>
        <v>0</v>
      </c>
      <c r="C146" s="16">
        <f>IF('9-1-23'!F41&gt;$B$2,(YEARFRAC($A$2,$B$2,3))*12,((YEARFRAC($A$2,'9-1-23'!F41,3))*12))</f>
        <v>1485.041095890411</v>
      </c>
      <c r="D146" s="17">
        <f>'9-1-23'!H41*(D147/((YEARFRAC($A$2,$B$2,3)*12)))</f>
        <v>0</v>
      </c>
      <c r="F146" s="12" t="s">
        <v>14</v>
      </c>
      <c r="G146" s="15">
        <f>IF('9-1-23'!E41&gt;'Calculation Table'!$F$2,YEARFRAC('9-1-23'!E41,$F$2,)*-12,0)</f>
        <v>0</v>
      </c>
      <c r="H146" s="16">
        <f>IF('9-1-23'!F41&gt;$G$2,(YEARFRAC($F$2,$G$2,3))*12,((YEARFRAC($F$2,'9-1-23'!F41,3))*12))</f>
        <v>1491.0246575342467</v>
      </c>
      <c r="I146" s="17" t="e">
        <f>'9-1-23'!#REF!*(I147/((YEARFRAC($F$2,$G$2,3)*12)))</f>
        <v>#REF!</v>
      </c>
    </row>
    <row r="147" spans="1:9" x14ac:dyDescent="0.25">
      <c r="C147" s="18" t="s">
        <v>15</v>
      </c>
      <c r="D147" s="19">
        <f>(C146+B146)</f>
        <v>1485.041095890411</v>
      </c>
      <c r="H147" s="18" t="s">
        <v>15</v>
      </c>
      <c r="I147" s="19">
        <f>(H146+G146)</f>
        <v>1491.0246575342467</v>
      </c>
    </row>
    <row r="149" spans="1:9" x14ac:dyDescent="0.25">
      <c r="A149" s="93" t="s">
        <v>13</v>
      </c>
      <c r="B149" s="93"/>
      <c r="C149" s="93"/>
      <c r="D149" s="93"/>
      <c r="F149" s="93" t="s">
        <v>13</v>
      </c>
      <c r="G149" s="93"/>
      <c r="H149" s="93"/>
      <c r="I149" s="93"/>
    </row>
    <row r="150" spans="1:9" x14ac:dyDescent="0.25">
      <c r="A150" s="12" t="s">
        <v>14</v>
      </c>
      <c r="B150" s="15">
        <f>IF('9-1-23'!E42&gt;'Calculation Table'!$A$2,YEARFRAC('9-1-23'!E42,$A$2,)*-12,0)</f>
        <v>0</v>
      </c>
      <c r="C150" s="16">
        <f>IF('9-1-23'!F42&gt;$B$2,(YEARFRAC($A$2,$B$2,3))*12,((YEARFRAC($A$2,'9-1-23'!F42,3))*12))</f>
        <v>1485.041095890411</v>
      </c>
      <c r="D150" s="17">
        <f>'9-1-23'!H42*(D151/((YEARFRAC($A$2,$B$2,3)*12)))</f>
        <v>0</v>
      </c>
      <c r="F150" s="12" t="s">
        <v>14</v>
      </c>
      <c r="G150" s="15">
        <f>IF('9-1-23'!E42&gt;'Calculation Table'!$F$2,YEARFRAC('9-1-23'!E42,$F$2,)*-12,0)</f>
        <v>0</v>
      </c>
      <c r="H150" s="16">
        <f>IF('9-1-23'!F42&gt;$G$2,(YEARFRAC($F$2,$G$2,3))*12,((YEARFRAC($F$2,'9-1-23'!F42,3))*12))</f>
        <v>1491.0246575342467</v>
      </c>
      <c r="I150" s="17" t="e">
        <f>'9-1-23'!#REF!*(I151/((YEARFRAC($F$2,$G$2,3)*12)))</f>
        <v>#REF!</v>
      </c>
    </row>
    <row r="151" spans="1:9" x14ac:dyDescent="0.25">
      <c r="C151" s="18" t="s">
        <v>15</v>
      </c>
      <c r="D151" s="19">
        <f>(C150+B150)</f>
        <v>1485.041095890411</v>
      </c>
      <c r="H151" s="18" t="s">
        <v>15</v>
      </c>
      <c r="I151" s="19">
        <f>(H150+G150)</f>
        <v>1491.0246575342467</v>
      </c>
    </row>
    <row r="153" spans="1:9" x14ac:dyDescent="0.25">
      <c r="A153" s="93" t="s">
        <v>13</v>
      </c>
      <c r="B153" s="93"/>
      <c r="C153" s="93"/>
      <c r="D153" s="93"/>
      <c r="F153" s="93" t="s">
        <v>13</v>
      </c>
      <c r="G153" s="93"/>
      <c r="H153" s="93"/>
      <c r="I153" s="93"/>
    </row>
    <row r="154" spans="1:9" x14ac:dyDescent="0.25">
      <c r="A154" s="12" t="s">
        <v>14</v>
      </c>
      <c r="B154" s="15">
        <f>IF('9-1-23'!E43&gt;'Calculation Table'!$A$2,YEARFRAC('9-1-23'!E43,$A$2,)*-12,0)</f>
        <v>0</v>
      </c>
      <c r="C154" s="16">
        <f>IF('9-1-23'!F43&gt;$B$2,(YEARFRAC($A$2,$B$2,3))*12,((YEARFRAC($A$2,'9-1-23'!F43,3))*12))</f>
        <v>1485.041095890411</v>
      </c>
      <c r="D154" s="17">
        <f>'9-1-23'!H43*(D155/((YEARFRAC($A$2,$B$2,3)*12)))</f>
        <v>0</v>
      </c>
      <c r="F154" s="12" t="s">
        <v>14</v>
      </c>
      <c r="G154" s="15">
        <f>IF('9-1-23'!E43&gt;'Calculation Table'!$F$2,YEARFRAC('9-1-23'!E43,$F$2,)*-12,0)</f>
        <v>0</v>
      </c>
      <c r="H154" s="16">
        <f>IF('9-1-23'!F43&gt;$G$2,(YEARFRAC($F$2,$G$2,3))*12,((YEARFRAC($F$2,'9-1-23'!F43,3))*12))</f>
        <v>1491.0246575342467</v>
      </c>
      <c r="I154" s="17" t="e">
        <f>'9-1-23'!#REF!*(I155/((YEARFRAC($F$2,$G$2,3)*12)))</f>
        <v>#REF!</v>
      </c>
    </row>
    <row r="155" spans="1:9" x14ac:dyDescent="0.25">
      <c r="C155" s="18" t="s">
        <v>15</v>
      </c>
      <c r="D155" s="19">
        <f>(C154+B154)</f>
        <v>1485.041095890411</v>
      </c>
      <c r="H155" s="18" t="s">
        <v>15</v>
      </c>
      <c r="I155" s="19">
        <f>(H154+G154)</f>
        <v>1491.0246575342467</v>
      </c>
    </row>
    <row r="157" spans="1:9" x14ac:dyDescent="0.25">
      <c r="A157" s="93" t="s">
        <v>13</v>
      </c>
      <c r="B157" s="93"/>
      <c r="C157" s="93"/>
      <c r="D157" s="93"/>
      <c r="F157" s="93" t="s">
        <v>13</v>
      </c>
      <c r="G157" s="93"/>
      <c r="H157" s="93"/>
      <c r="I157" s="93"/>
    </row>
    <row r="158" spans="1:9" x14ac:dyDescent="0.25">
      <c r="A158" s="12" t="s">
        <v>14</v>
      </c>
      <c r="B158" s="15">
        <f>IF('9-1-23'!E44&gt;'Calculation Table'!$A$2,YEARFRAC('9-1-23'!E44,$A$2,)*-12,0)</f>
        <v>0</v>
      </c>
      <c r="C158" s="16">
        <f>IF('9-1-23'!F44&gt;$B$2,(YEARFRAC($A$2,$B$2,3))*12,((YEARFRAC($A$2,'9-1-23'!F44,3))*12))</f>
        <v>1485.041095890411</v>
      </c>
      <c r="D158" s="17">
        <f>'9-1-23'!H44*(D159/((YEARFRAC($A$2,$B$2,3)*12)))</f>
        <v>0</v>
      </c>
      <c r="F158" s="12" t="s">
        <v>14</v>
      </c>
      <c r="G158" s="15">
        <f>IF('9-1-23'!E44&gt;'Calculation Table'!$F$2,YEARFRAC('9-1-23'!E44,$F$2,)*-12,0)</f>
        <v>0</v>
      </c>
      <c r="H158" s="16">
        <f>IF('9-1-23'!F44&gt;$G$2,(YEARFRAC($F$2,$G$2,3))*12,((YEARFRAC($F$2,'9-1-23'!F44,3))*12))</f>
        <v>1491.0246575342467</v>
      </c>
      <c r="I158" s="17" t="e">
        <f>'9-1-23'!#REF!*(I159/((YEARFRAC($F$2,$G$2,3)*12)))</f>
        <v>#REF!</v>
      </c>
    </row>
    <row r="159" spans="1:9" x14ac:dyDescent="0.25">
      <c r="C159" s="18" t="s">
        <v>15</v>
      </c>
      <c r="D159" s="19">
        <f>(C158+B158)</f>
        <v>1485.041095890411</v>
      </c>
      <c r="H159" s="18" t="s">
        <v>15</v>
      </c>
      <c r="I159" s="19">
        <f>(H158+G158)</f>
        <v>1491.0246575342467</v>
      </c>
    </row>
    <row r="161" spans="1:9" x14ac:dyDescent="0.25">
      <c r="A161" s="93" t="s">
        <v>13</v>
      </c>
      <c r="B161" s="93"/>
      <c r="C161" s="93"/>
      <c r="D161" s="93"/>
      <c r="F161" s="93" t="s">
        <v>13</v>
      </c>
      <c r="G161" s="93"/>
      <c r="H161" s="93"/>
      <c r="I161" s="93"/>
    </row>
    <row r="162" spans="1:9" x14ac:dyDescent="0.25">
      <c r="A162" s="12" t="s">
        <v>14</v>
      </c>
      <c r="B162" s="15">
        <f>IF('9-1-23'!E45&gt;'Calculation Table'!$A$2,YEARFRAC('9-1-23'!E45,$A$2,)*-12,0)</f>
        <v>0</v>
      </c>
      <c r="C162" s="16">
        <f>IF('9-1-23'!F45&gt;$B$2,(YEARFRAC($A$2,$B$2,3))*12,((YEARFRAC($A$2,'9-1-23'!F45,3))*12))</f>
        <v>1485.041095890411</v>
      </c>
      <c r="D162" s="17">
        <f>'9-1-23'!H45*(D163/((YEARFRAC($A$2,$B$2,3)*12)))</f>
        <v>0</v>
      </c>
      <c r="F162" s="12" t="s">
        <v>14</v>
      </c>
      <c r="G162" s="15">
        <f>IF('9-1-23'!E45&gt;'Calculation Table'!$F$2,YEARFRAC('9-1-23'!E45,$F$2,)*-12,0)</f>
        <v>0</v>
      </c>
      <c r="H162" s="16">
        <f>IF('9-1-23'!F45&gt;$G$2,(YEARFRAC($F$2,$G$2,3))*12,((YEARFRAC($F$2,'9-1-23'!F45,3))*12))</f>
        <v>1491.0246575342467</v>
      </c>
      <c r="I162" s="17" t="e">
        <f>'9-1-23'!#REF!*(I163/((YEARFRAC($F$2,$G$2,3)*12)))</f>
        <v>#REF!</v>
      </c>
    </row>
    <row r="163" spans="1:9" x14ac:dyDescent="0.25">
      <c r="C163" s="18" t="s">
        <v>15</v>
      </c>
      <c r="D163" s="19">
        <f>(C162+B162)</f>
        <v>1485.041095890411</v>
      </c>
      <c r="H163" s="18" t="s">
        <v>15</v>
      </c>
      <c r="I163" s="19">
        <f>(H162+G162)</f>
        <v>1491.0246575342467</v>
      </c>
    </row>
    <row r="165" spans="1:9" x14ac:dyDescent="0.25">
      <c r="A165" s="93" t="s">
        <v>13</v>
      </c>
      <c r="B165" s="93"/>
      <c r="C165" s="93"/>
      <c r="D165" s="93"/>
      <c r="F165" s="93" t="s">
        <v>13</v>
      </c>
      <c r="G165" s="93"/>
      <c r="H165" s="93"/>
      <c r="I165" s="93"/>
    </row>
    <row r="166" spans="1:9" x14ac:dyDescent="0.25">
      <c r="A166" s="12" t="s">
        <v>14</v>
      </c>
      <c r="B166" s="15">
        <f>IF('9-1-23'!E46&gt;'Calculation Table'!$A$2,YEARFRAC('9-1-23'!E46,$A$2,)*-12,0)</f>
        <v>0</v>
      </c>
      <c r="C166" s="16">
        <f>IF('9-1-23'!F46&gt;$B$2,(YEARFRAC($A$2,$B$2,3))*12,((YEARFRAC($A$2,'9-1-23'!F46,3))*12))</f>
        <v>1485.041095890411</v>
      </c>
      <c r="D166" s="17">
        <f>'9-1-23'!H46*(D167/((YEARFRAC($A$2,$B$2,3)*12)))</f>
        <v>0</v>
      </c>
      <c r="F166" s="12" t="s">
        <v>14</v>
      </c>
      <c r="G166" s="15">
        <f>IF('9-1-23'!E46&gt;'Calculation Table'!$F$2,YEARFRAC('9-1-23'!E46,$F$2,)*-12,0)</f>
        <v>0</v>
      </c>
      <c r="H166" s="16">
        <f>IF('9-1-23'!F46&gt;$G$2,(YEARFRAC($F$2,$G$2,3))*12,((YEARFRAC($F$2,'9-1-23'!F46,3))*12))</f>
        <v>1491.0246575342467</v>
      </c>
      <c r="I166" s="17" t="e">
        <f>'9-1-23'!#REF!*(I167/((YEARFRAC($F$2,$G$2,3)*12)))</f>
        <v>#REF!</v>
      </c>
    </row>
    <row r="167" spans="1:9" x14ac:dyDescent="0.25">
      <c r="C167" s="18" t="s">
        <v>15</v>
      </c>
      <c r="D167" s="19">
        <f>(C166+B166)</f>
        <v>1485.041095890411</v>
      </c>
      <c r="H167" s="18" t="s">
        <v>15</v>
      </c>
      <c r="I167" s="19">
        <f>(H166+G166)</f>
        <v>1491.0246575342467</v>
      </c>
    </row>
  </sheetData>
  <mergeCells count="82">
    <mergeCell ref="F149:I149"/>
    <mergeCell ref="F153:I153"/>
    <mergeCell ref="F157:I157"/>
    <mergeCell ref="F161:I161"/>
    <mergeCell ref="F165:I165"/>
    <mergeCell ref="A165:D165"/>
    <mergeCell ref="F89:I89"/>
    <mergeCell ref="F93:I93"/>
    <mergeCell ref="F97:I97"/>
    <mergeCell ref="F101:I101"/>
    <mergeCell ref="F105:I105"/>
    <mergeCell ref="F109:I109"/>
    <mergeCell ref="F113:I113"/>
    <mergeCell ref="F117:I117"/>
    <mergeCell ref="F121:I121"/>
    <mergeCell ref="F125:I125"/>
    <mergeCell ref="F129:I129"/>
    <mergeCell ref="F133:I133"/>
    <mergeCell ref="F137:I137"/>
    <mergeCell ref="F141:I141"/>
    <mergeCell ref="F145:I145"/>
    <mergeCell ref="A145:D145"/>
    <mergeCell ref="A149:D149"/>
    <mergeCell ref="A153:D153"/>
    <mergeCell ref="A157:D157"/>
    <mergeCell ref="A161:D161"/>
    <mergeCell ref="A125:D125"/>
    <mergeCell ref="A129:D129"/>
    <mergeCell ref="A133:D133"/>
    <mergeCell ref="A137:D137"/>
    <mergeCell ref="A141:D141"/>
    <mergeCell ref="A109:D109"/>
    <mergeCell ref="A113:D113"/>
    <mergeCell ref="A117:D117"/>
    <mergeCell ref="A121:D121"/>
    <mergeCell ref="A89:D89"/>
    <mergeCell ref="A93:D93"/>
    <mergeCell ref="A97:D97"/>
    <mergeCell ref="A101:D101"/>
    <mergeCell ref="A105:D105"/>
    <mergeCell ref="A81:D81"/>
    <mergeCell ref="A85:D85"/>
    <mergeCell ref="F81:I81"/>
    <mergeCell ref="F85:I85"/>
    <mergeCell ref="F61:I61"/>
    <mergeCell ref="F65:I65"/>
    <mergeCell ref="F69:I69"/>
    <mergeCell ref="F73:I73"/>
    <mergeCell ref="F77:I77"/>
    <mergeCell ref="A61:D61"/>
    <mergeCell ref="A69:D69"/>
    <mergeCell ref="A73:D73"/>
    <mergeCell ref="A77:D77"/>
    <mergeCell ref="A65:D65"/>
    <mergeCell ref="A33:D33"/>
    <mergeCell ref="A21:D21"/>
    <mergeCell ref="A1:B1"/>
    <mergeCell ref="A9:D9"/>
    <mergeCell ref="F29:I29"/>
    <mergeCell ref="F33:I33"/>
    <mergeCell ref="F1:G1"/>
    <mergeCell ref="F9:I9"/>
    <mergeCell ref="F13:I13"/>
    <mergeCell ref="F17:I17"/>
    <mergeCell ref="F21:I21"/>
    <mergeCell ref="A13:D13"/>
    <mergeCell ref="A17:D17"/>
    <mergeCell ref="F25:I25"/>
    <mergeCell ref="A25:D25"/>
    <mergeCell ref="A29:D29"/>
    <mergeCell ref="A37:D37"/>
    <mergeCell ref="F53:I53"/>
    <mergeCell ref="A53:D53"/>
    <mergeCell ref="F57:I57"/>
    <mergeCell ref="A57:D57"/>
    <mergeCell ref="A41:D41"/>
    <mergeCell ref="A45:D45"/>
    <mergeCell ref="F41:I41"/>
    <mergeCell ref="F45:I45"/>
    <mergeCell ref="F37:I37"/>
    <mergeCell ref="A49:D49"/>
    <mergeCell ref="F49:I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9EA10-847F-4323-9A08-1FCC9CB56788}">
  <dimension ref="A1:I147"/>
  <sheetViews>
    <sheetView workbookViewId="0">
      <selection activeCell="B3" sqref="B3"/>
    </sheetView>
  </sheetViews>
  <sheetFormatPr defaultColWidth="8.5703125" defaultRowHeight="15" x14ac:dyDescent="0.25"/>
  <cols>
    <col min="1" max="1" width="8.5703125" style="12"/>
    <col min="2" max="2" width="9.5703125" style="12" bestFit="1" customWidth="1"/>
    <col min="3" max="4" width="8.5703125" style="12"/>
    <col min="5" max="5" width="8.5703125" style="13"/>
    <col min="6" max="6" width="8.5703125" style="12"/>
    <col min="7" max="7" width="9.5703125" style="12" bestFit="1" customWidth="1"/>
    <col min="8" max="16384" width="8.5703125" style="12"/>
  </cols>
  <sheetData>
    <row r="1" spans="1:9" x14ac:dyDescent="0.25">
      <c r="A1" s="93" t="s">
        <v>16</v>
      </c>
      <c r="B1" s="93"/>
      <c r="F1" s="93" t="s">
        <v>16</v>
      </c>
      <c r="G1" s="93"/>
    </row>
    <row r="2" spans="1:9" x14ac:dyDescent="0.25">
      <c r="A2" s="14">
        <v>45352</v>
      </c>
      <c r="B2" s="14">
        <v>45716</v>
      </c>
      <c r="F2" s="14">
        <v>45536</v>
      </c>
      <c r="G2" s="14">
        <v>45716</v>
      </c>
    </row>
    <row r="9" spans="1:9" x14ac:dyDescent="0.25">
      <c r="A9" s="93" t="s">
        <v>13</v>
      </c>
      <c r="B9" s="93"/>
      <c r="C9" s="93"/>
      <c r="D9" s="93"/>
      <c r="F9" s="93" t="s">
        <v>13</v>
      </c>
      <c r="G9" s="93"/>
      <c r="H9" s="93"/>
      <c r="I9" s="93"/>
    </row>
    <row r="10" spans="1:9" x14ac:dyDescent="0.25">
      <c r="A10" s="12" t="s">
        <v>14</v>
      </c>
      <c r="B10" s="15">
        <f>IF('3-1-24'!E7&gt;'Calculation Table 2'!A2,YEARFRAC('3-1-24'!E7,A2,)*-12,0)</f>
        <v>0</v>
      </c>
      <c r="C10" s="16">
        <f>IF('3-1-24'!F7&gt;B2,(YEARFRAC(A2,B2,3))*12,((YEARFRAC(A2,'3-1-24'!F7,3))*12))</f>
        <v>1491.0246575342467</v>
      </c>
      <c r="D10" s="17">
        <f>'3-1-24'!H7*(D11/((YEARFRAC(A2,B2,3)*12)))</f>
        <v>0</v>
      </c>
      <c r="F10" s="12" t="s">
        <v>14</v>
      </c>
      <c r="G10" s="15">
        <f>IF('3-1-24'!E7&gt;'Calculation Table 2'!F2,YEARFRAC('3-1-24'!E7,F2,)*-12,0)</f>
        <v>0</v>
      </c>
      <c r="H10" s="16">
        <f>IF('3-1-24'!F7&gt;G2,(YEARFRAC(F2,G2,3))*12,((YEARFRAC(F2,'3-1-24'!F7,3))*12))</f>
        <v>1497.0739726027396</v>
      </c>
      <c r="I10" s="17" t="e">
        <f>'3-1-24'!#REF!*(I11/((YEARFRAC(F2,G2,3)*12)))</f>
        <v>#REF!</v>
      </c>
    </row>
    <row r="11" spans="1:9" x14ac:dyDescent="0.25">
      <c r="C11" s="18" t="s">
        <v>15</v>
      </c>
      <c r="D11" s="19">
        <f>(C10+B10)</f>
        <v>1491.0246575342467</v>
      </c>
      <c r="H11" s="18" t="s">
        <v>15</v>
      </c>
      <c r="I11" s="19">
        <f>(H10+G10)</f>
        <v>1497.0739726027396</v>
      </c>
    </row>
    <row r="13" spans="1:9" x14ac:dyDescent="0.25">
      <c r="A13" s="93" t="s">
        <v>13</v>
      </c>
      <c r="B13" s="93"/>
      <c r="C13" s="93"/>
      <c r="D13" s="93"/>
      <c r="F13" s="93" t="s">
        <v>13</v>
      </c>
      <c r="G13" s="93"/>
      <c r="H13" s="93"/>
      <c r="I13" s="93"/>
    </row>
    <row r="14" spans="1:9" x14ac:dyDescent="0.25">
      <c r="A14" s="12" t="s">
        <v>14</v>
      </c>
      <c r="B14" s="15">
        <f>IF('3-1-24'!E8&gt;'Calculation Table 2'!A2,YEARFRAC('3-1-24'!E8,A2,)*-12,0)</f>
        <v>0</v>
      </c>
      <c r="C14" s="16">
        <f>IF('3-1-24'!F8&gt;B2,(YEARFRAC(A2,B2,3))*12,((YEARFRAC(A2,'3-1-24'!F8,3))*12))</f>
        <v>1491.0246575342467</v>
      </c>
      <c r="D14" s="17">
        <f>'3-1-24'!H8*(D15/((YEARFRAC('Calculation Table 2'!A2,'Calculation Table 2'!B2,3)*12)))</f>
        <v>0</v>
      </c>
      <c r="F14" s="12" t="s">
        <v>14</v>
      </c>
      <c r="G14" s="15">
        <f>IF('3-1-24'!E8&gt;'Calculation Table 2'!F2,YEARFRAC('3-1-24'!E8,F2,)*-12,0)</f>
        <v>0</v>
      </c>
      <c r="H14" s="16">
        <f>IF('3-1-24'!F8&gt;G2,(YEARFRAC(F2,G2,3))*12,((YEARFRAC(F2,'3-1-24'!F8,3))*12))</f>
        <v>1497.0739726027396</v>
      </c>
      <c r="I14" s="17" t="e">
        <f>'3-1-24'!#REF!*(I15/((YEARFRAC('Calculation Table 2'!F2,'Calculation Table 2'!G2,3)*12)))</f>
        <v>#REF!</v>
      </c>
    </row>
    <row r="15" spans="1:9" x14ac:dyDescent="0.25">
      <c r="C15" s="18" t="s">
        <v>15</v>
      </c>
      <c r="D15" s="19">
        <f>(C14+B14)</f>
        <v>1491.0246575342467</v>
      </c>
      <c r="H15" s="18" t="s">
        <v>15</v>
      </c>
      <c r="I15" s="19">
        <f>(H14+G14)</f>
        <v>1497.0739726027396</v>
      </c>
    </row>
    <row r="17" spans="1:9" x14ac:dyDescent="0.25">
      <c r="A17" s="93" t="s">
        <v>13</v>
      </c>
      <c r="B17" s="93"/>
      <c r="C17" s="93"/>
      <c r="D17" s="93"/>
      <c r="F17" s="93" t="s">
        <v>13</v>
      </c>
      <c r="G17" s="93"/>
      <c r="H17" s="93"/>
      <c r="I17" s="93"/>
    </row>
    <row r="18" spans="1:9" x14ac:dyDescent="0.25">
      <c r="A18" s="12" t="s">
        <v>14</v>
      </c>
      <c r="B18" s="15">
        <f>IF('3-1-24'!E9&gt;'Calculation Table 2'!A2,YEARFRAC('3-1-24'!E9,A2,)*-12,0)</f>
        <v>0</v>
      </c>
      <c r="C18" s="16">
        <f>IF('3-1-24'!F9&gt;B2,(YEARFRAC(A2,B2,3))*12,((YEARFRAC(A2,'3-1-24'!F9,3))*12))</f>
        <v>1491.0246575342467</v>
      </c>
      <c r="D18" s="17">
        <f>'3-1-24'!H9*(D19/((YEARFRAC(A2,B2,3)*12)))</f>
        <v>0</v>
      </c>
      <c r="F18" s="12" t="s">
        <v>14</v>
      </c>
      <c r="G18" s="15">
        <f>IF('3-1-24'!E9&gt;'Calculation Table 2'!F2,YEARFRAC('3-1-24'!E9,F2,)*-12,0)</f>
        <v>0</v>
      </c>
      <c r="H18" s="16">
        <f>IF('3-1-24'!F9&gt;G2,(YEARFRAC(F2,G2,3))*12,((YEARFRAC(F2,'3-1-24'!F9,3))*12))</f>
        <v>1497.0739726027396</v>
      </c>
      <c r="I18" s="17" t="e">
        <f>'3-1-24'!#REF!*(I19/((YEARFRAC(F2,G2,3)*12)))</f>
        <v>#REF!</v>
      </c>
    </row>
    <row r="19" spans="1:9" x14ac:dyDescent="0.25">
      <c r="C19" s="18" t="s">
        <v>15</v>
      </c>
      <c r="D19" s="19">
        <f>(C18+B18)</f>
        <v>1491.0246575342467</v>
      </c>
      <c r="H19" s="18" t="s">
        <v>15</v>
      </c>
      <c r="I19" s="19">
        <f>(H18+G18)</f>
        <v>1497.0739726027396</v>
      </c>
    </row>
    <row r="21" spans="1:9" x14ac:dyDescent="0.25">
      <c r="A21" s="93" t="s">
        <v>13</v>
      </c>
      <c r="B21" s="93"/>
      <c r="C21" s="93"/>
      <c r="D21" s="93"/>
      <c r="F21" s="93" t="s">
        <v>13</v>
      </c>
      <c r="G21" s="93"/>
      <c r="H21" s="93"/>
      <c r="I21" s="93"/>
    </row>
    <row r="22" spans="1:9" x14ac:dyDescent="0.25">
      <c r="A22" s="12" t="s">
        <v>14</v>
      </c>
      <c r="B22" s="15">
        <f>IF('3-1-24'!E10&gt;'Calculation Table 2'!A2,YEARFRAC('3-1-24'!E10,A2,)*-12,0)</f>
        <v>0</v>
      </c>
      <c r="C22" s="16">
        <f>IF('3-1-24'!F10&gt;B2,(YEARFRAC(A2,B2,3))*12,((YEARFRAC(A2,'3-1-24'!F10,3))*12))</f>
        <v>1491.0246575342467</v>
      </c>
      <c r="D22" s="17">
        <f>'3-1-24'!H10*(D23/((YEARFRAC(A2,B2,3)*12)))</f>
        <v>0</v>
      </c>
      <c r="F22" s="12" t="s">
        <v>14</v>
      </c>
      <c r="G22" s="15">
        <f>IF('3-1-24'!E10&gt;'Calculation Table 2'!F2,YEARFRAC('3-1-24'!E10,F2,)*-12,0)</f>
        <v>0</v>
      </c>
      <c r="H22" s="16">
        <f>IF('3-1-24'!F10&gt;G2,(YEARFRAC(F2,G2,3))*12,((YEARFRAC(F2,'3-1-24'!F10,3))*12))</f>
        <v>1497.0739726027396</v>
      </c>
      <c r="I22" s="17" t="e">
        <f>'3-1-24'!#REF!*(I23/((YEARFRAC(F2,G2,3)*12)))</f>
        <v>#REF!</v>
      </c>
    </row>
    <row r="23" spans="1:9" x14ac:dyDescent="0.25">
      <c r="C23" s="18" t="s">
        <v>15</v>
      </c>
      <c r="D23" s="19">
        <f>(C22+B22)</f>
        <v>1491.0246575342467</v>
      </c>
      <c r="H23" s="18" t="s">
        <v>15</v>
      </c>
      <c r="I23" s="19">
        <f>(H22+G22)</f>
        <v>1497.0739726027396</v>
      </c>
    </row>
    <row r="25" spans="1:9" x14ac:dyDescent="0.25">
      <c r="A25" s="93" t="s">
        <v>13</v>
      </c>
      <c r="B25" s="93"/>
      <c r="C25" s="93"/>
      <c r="D25" s="93"/>
      <c r="F25" s="93" t="s">
        <v>13</v>
      </c>
      <c r="G25" s="93"/>
      <c r="H25" s="93"/>
      <c r="I25" s="93"/>
    </row>
    <row r="26" spans="1:9" x14ac:dyDescent="0.25">
      <c r="A26" s="12" t="s">
        <v>14</v>
      </c>
      <c r="B26" s="15">
        <f>IF('3-1-24'!E11&gt;'Calculation Table 2'!A2,YEARFRAC('3-1-24'!E11,A2,)*-12,0)</f>
        <v>0</v>
      </c>
      <c r="C26" s="16">
        <f>IF('3-1-24'!F11&gt;B2,(YEARFRAC(A2,B2,3))*12,((YEARFRAC(A2,'3-1-24'!F11,3))*12))</f>
        <v>1491.0246575342467</v>
      </c>
      <c r="D26" s="17">
        <f>'3-1-24'!H11*(D27/((YEARFRAC(A2,B2,3)*12)))</f>
        <v>0</v>
      </c>
      <c r="F26" s="12" t="s">
        <v>14</v>
      </c>
      <c r="G26" s="15">
        <f>IF('3-1-24'!E11&gt;'Calculation Table 2'!F2,YEARFRAC('3-1-24'!E11,F2,)*-12,0)</f>
        <v>0</v>
      </c>
      <c r="H26" s="16">
        <f>IF('3-1-24'!F11&gt;G2,(YEARFRAC(F2,G2,3))*12,((YEARFRAC(F2,'3-1-24'!F11,3))*12))</f>
        <v>1497.0739726027396</v>
      </c>
      <c r="I26" s="17" t="e">
        <f>'3-1-24'!#REF!*(I27/((YEARFRAC(F2,G2,3)*12)))</f>
        <v>#REF!</v>
      </c>
    </row>
    <row r="27" spans="1:9" x14ac:dyDescent="0.25">
      <c r="C27" s="18" t="s">
        <v>15</v>
      </c>
      <c r="D27" s="19">
        <f>(C26+B26)</f>
        <v>1491.0246575342467</v>
      </c>
      <c r="H27" s="18" t="s">
        <v>15</v>
      </c>
      <c r="I27" s="19">
        <f>(H26+G26)</f>
        <v>1497.0739726027396</v>
      </c>
    </row>
    <row r="29" spans="1:9" x14ac:dyDescent="0.25">
      <c r="A29" s="93" t="s">
        <v>13</v>
      </c>
      <c r="B29" s="93"/>
      <c r="C29" s="93"/>
      <c r="D29" s="93"/>
      <c r="F29" s="93" t="s">
        <v>13</v>
      </c>
      <c r="G29" s="93"/>
      <c r="H29" s="93"/>
      <c r="I29" s="93"/>
    </row>
    <row r="30" spans="1:9" x14ac:dyDescent="0.25">
      <c r="A30" s="12" t="s">
        <v>14</v>
      </c>
      <c r="B30" s="15">
        <f>IF('3-1-24'!E12&gt;'Calculation Table 2'!A2,YEARFRAC('3-1-24'!E12,A2,)*-12,0)</f>
        <v>0</v>
      </c>
      <c r="C30" s="16">
        <f>IF('3-1-24'!F12&gt;B2,(YEARFRAC(A2,B2,3))*12,((YEARFRAC(A2,'3-1-24'!F12,3))*12))</f>
        <v>1491.0246575342467</v>
      </c>
      <c r="D30" s="17">
        <f>'3-1-24'!H12*(D31/((YEARFRAC(A2,B2,3)*12)))</f>
        <v>0</v>
      </c>
      <c r="F30" s="12" t="s">
        <v>14</v>
      </c>
      <c r="G30" s="15">
        <f>IF('3-1-24'!E12&gt;'Calculation Table 2'!F2,YEARFRAC('3-1-24'!E12,F2,)*-12,0)</f>
        <v>0</v>
      </c>
      <c r="H30" s="16">
        <f>IF('3-1-24'!F12&gt;G2,(YEARFRAC(F2,G2,3))*12,((YEARFRAC(F2,'3-1-24'!F12,3))*12))</f>
        <v>1497.0739726027396</v>
      </c>
      <c r="I30" s="17" t="e">
        <f>'3-1-24'!#REF!*(I31/((YEARFRAC(F2,G2,3)*12)))</f>
        <v>#REF!</v>
      </c>
    </row>
    <row r="31" spans="1:9" x14ac:dyDescent="0.25">
      <c r="C31" s="18" t="s">
        <v>15</v>
      </c>
      <c r="D31" s="19">
        <f>(C30+B30)</f>
        <v>1491.0246575342467</v>
      </c>
      <c r="H31" s="18" t="s">
        <v>15</v>
      </c>
      <c r="I31" s="19">
        <f>(H30+G30)</f>
        <v>1497.0739726027396</v>
      </c>
    </row>
    <row r="33" spans="1:9" x14ac:dyDescent="0.25">
      <c r="A33" s="93" t="s">
        <v>13</v>
      </c>
      <c r="B33" s="93"/>
      <c r="C33" s="93"/>
      <c r="D33" s="93"/>
      <c r="F33" s="93" t="s">
        <v>13</v>
      </c>
      <c r="G33" s="93"/>
      <c r="H33" s="93"/>
      <c r="I33" s="93"/>
    </row>
    <row r="34" spans="1:9" x14ac:dyDescent="0.25">
      <c r="A34" s="12" t="s">
        <v>14</v>
      </c>
      <c r="B34" s="15">
        <f>IF('3-1-24'!E13&gt;'Calculation Table 2'!A2,YEARFRAC('3-1-24'!E13,A2,)*-12,0)</f>
        <v>0</v>
      </c>
      <c r="C34" s="16">
        <f>IF('3-1-24'!F13&gt;B2,(YEARFRAC(A2,B2,3))*12,((YEARFRAC(A2,'3-1-24'!F13,3))*12))</f>
        <v>1491.0246575342467</v>
      </c>
      <c r="D34" s="17">
        <f>'3-1-24'!H13*(D35/((YEARFRAC(A2,B2,3)*12)))</f>
        <v>0</v>
      </c>
      <c r="F34" s="12" t="s">
        <v>14</v>
      </c>
      <c r="G34" s="15">
        <f>IF('3-1-24'!E13&gt;'Calculation Table 2'!F2,YEARFRAC('3-1-24'!E13,F2,)*-12,0)</f>
        <v>0</v>
      </c>
      <c r="H34" s="16">
        <f>IF('3-1-24'!F13&gt;G2,(YEARFRAC(F2,G2,3))*12,((YEARFRAC(F2,'3-1-24'!F13,3))*12))</f>
        <v>1497.0739726027396</v>
      </c>
      <c r="I34" s="17" t="e">
        <f>'3-1-24'!#REF!*(I35/((YEARFRAC(F2,G2,3)*12)))</f>
        <v>#REF!</v>
      </c>
    </row>
    <row r="35" spans="1:9" x14ac:dyDescent="0.25">
      <c r="C35" s="18" t="s">
        <v>15</v>
      </c>
      <c r="D35" s="19">
        <f>(C34+B34)</f>
        <v>1491.0246575342467</v>
      </c>
      <c r="H35" s="18" t="s">
        <v>15</v>
      </c>
      <c r="I35" s="19">
        <f>(H34+G34)</f>
        <v>1497.0739726027396</v>
      </c>
    </row>
    <row r="37" spans="1:9" x14ac:dyDescent="0.25">
      <c r="A37" s="93" t="s">
        <v>13</v>
      </c>
      <c r="B37" s="93"/>
      <c r="C37" s="93"/>
      <c r="D37" s="93"/>
      <c r="F37" s="93" t="s">
        <v>13</v>
      </c>
      <c r="G37" s="93"/>
      <c r="H37" s="93"/>
      <c r="I37" s="93"/>
    </row>
    <row r="38" spans="1:9" x14ac:dyDescent="0.25">
      <c r="A38" s="12" t="s">
        <v>14</v>
      </c>
      <c r="B38" s="15">
        <f>IF('3-1-24'!E14&gt;'Calculation Table 2'!A2,YEARFRAC('3-1-24'!E14,A2,)*-12,0)</f>
        <v>0</v>
      </c>
      <c r="C38" s="16">
        <f>IF('3-1-24'!F14&gt;B2,(YEARFRAC(A2,B2,3))*12,((YEARFRAC(A2,'3-1-24'!F14,3))*12))</f>
        <v>1491.0246575342467</v>
      </c>
      <c r="D38" s="17">
        <f>'3-1-24'!H14*(D39/((YEARFRAC(A2,B2,3)*12)))</f>
        <v>0</v>
      </c>
      <c r="F38" s="12" t="s">
        <v>14</v>
      </c>
      <c r="G38" s="15">
        <f>IF('3-1-24'!E14&gt;'Calculation Table 2'!F2,YEARFRAC('3-1-24'!E14,F2,)*-12,0)</f>
        <v>0</v>
      </c>
      <c r="H38" s="16">
        <f>IF('3-1-24'!F14&gt;G2,(YEARFRAC(F2,G2,3))*12,((YEARFRAC(F2,'3-1-24'!F14,3))*12))</f>
        <v>1497.0739726027396</v>
      </c>
      <c r="I38" s="17" t="e">
        <f>'3-1-24'!#REF!*(I39/((YEARFRAC(F2,G2,3)*12)))</f>
        <v>#REF!</v>
      </c>
    </row>
    <row r="39" spans="1:9" x14ac:dyDescent="0.25">
      <c r="C39" s="18" t="s">
        <v>15</v>
      </c>
      <c r="D39" s="19">
        <f>(C38+B38)</f>
        <v>1491.0246575342467</v>
      </c>
      <c r="H39" s="18" t="s">
        <v>15</v>
      </c>
      <c r="I39" s="19">
        <f>(H38+G38)</f>
        <v>1497.0739726027396</v>
      </c>
    </row>
    <row r="41" spans="1:9" x14ac:dyDescent="0.25">
      <c r="A41" s="93" t="s">
        <v>13</v>
      </c>
      <c r="B41" s="93"/>
      <c r="C41" s="93"/>
      <c r="D41" s="93"/>
      <c r="F41" s="93" t="s">
        <v>13</v>
      </c>
      <c r="G41" s="93"/>
      <c r="H41" s="93"/>
      <c r="I41" s="93"/>
    </row>
    <row r="42" spans="1:9" x14ac:dyDescent="0.25">
      <c r="A42" s="12" t="s">
        <v>14</v>
      </c>
      <c r="B42" s="15">
        <f>IF('3-1-24'!$E$15&gt;'Calculation Table 2'!A2,YEARFRAC('3-1-24'!$E$15,A2,)*-12,0)</f>
        <v>0</v>
      </c>
      <c r="C42" s="16">
        <f>IF('3-1-24'!$F$15&gt;B2,(YEARFRAC(A2,B2,3))*12,((YEARFRAC(A2,'3-1-24'!$F$15,3))*12))</f>
        <v>1491.0246575342467</v>
      </c>
      <c r="D42" s="17">
        <f>'3-1-24'!H15*(D43/((YEARFRAC(A2,B2,3)*12)))</f>
        <v>0</v>
      </c>
      <c r="F42" s="12" t="s">
        <v>14</v>
      </c>
      <c r="G42" s="15">
        <f>IF('3-1-24'!E15&gt;'Calculation Table 2'!F2,YEARFRAC('3-1-24'!E15,F2,)*-12,0)</f>
        <v>0</v>
      </c>
      <c r="H42" s="16">
        <f>IF('3-1-24'!F15&gt;G2,(YEARFRAC(F2,G2,3))*12,((YEARFRAC(F2,'3-1-24'!F15,3))*12))</f>
        <v>1497.0739726027396</v>
      </c>
      <c r="I42" s="17" t="e">
        <f>'3-1-24'!#REF!*(I43/((YEARFRAC(F2,G2,3)*12)))</f>
        <v>#REF!</v>
      </c>
    </row>
    <row r="43" spans="1:9" x14ac:dyDescent="0.25">
      <c r="C43" s="18" t="s">
        <v>15</v>
      </c>
      <c r="D43" s="19">
        <f>(C42+B42)</f>
        <v>1491.0246575342467</v>
      </c>
      <c r="H43" s="18" t="s">
        <v>15</v>
      </c>
      <c r="I43" s="19">
        <f>(H42+G42)</f>
        <v>1497.0739726027396</v>
      </c>
    </row>
    <row r="45" spans="1:9" x14ac:dyDescent="0.25">
      <c r="A45" s="93" t="s">
        <v>13</v>
      </c>
      <c r="B45" s="93"/>
      <c r="C45" s="93"/>
      <c r="D45" s="93"/>
      <c r="F45" s="93" t="s">
        <v>13</v>
      </c>
      <c r="G45" s="93"/>
      <c r="H45" s="93"/>
      <c r="I45" s="93"/>
    </row>
    <row r="46" spans="1:9" x14ac:dyDescent="0.25">
      <c r="A46" s="12" t="s">
        <v>14</v>
      </c>
      <c r="B46" s="15">
        <f>IF('3-1-24'!E16&gt;'Calculation Table 2'!A2,YEARFRAC('3-1-24'!E16,A2,)*-12,0)</f>
        <v>0</v>
      </c>
      <c r="C46" s="16">
        <f>IF('3-1-24'!F16&gt;B2,(YEARFRAC(A2,B2,3))*12,((YEARFRAC(A2,'3-1-24'!F16,3))*12))</f>
        <v>1491.0246575342467</v>
      </c>
      <c r="D46" s="17">
        <f>'3-1-24'!H16*(D47/((YEARFRAC(A2,B2,3)*12)))</f>
        <v>0</v>
      </c>
      <c r="F46" s="12" t="s">
        <v>14</v>
      </c>
      <c r="G46" s="15">
        <f>IF('3-1-24'!E16&gt;'Calculation Table 2'!F2,YEARFRAC('3-1-24'!E16,F2,)*-12,0)</f>
        <v>0</v>
      </c>
      <c r="H46" s="16">
        <f>IF('3-1-24'!F16&gt;G2,(YEARFRAC(F2,G2,3))*12,((YEARFRAC(F2,'3-1-24'!F16,3))*12))</f>
        <v>1497.0739726027396</v>
      </c>
      <c r="I46" s="17" t="e">
        <f>'3-1-24'!#REF!*(I47/((YEARFRAC(F2,G2,3)*12)))</f>
        <v>#REF!</v>
      </c>
    </row>
    <row r="47" spans="1:9" x14ac:dyDescent="0.25">
      <c r="C47" s="18" t="s">
        <v>15</v>
      </c>
      <c r="D47" s="19">
        <f>(C46+B46)</f>
        <v>1491.0246575342467</v>
      </c>
      <c r="H47" s="18" t="s">
        <v>15</v>
      </c>
      <c r="I47" s="19">
        <f>(H46+G46)</f>
        <v>1497.0739726027396</v>
      </c>
    </row>
    <row r="49" spans="1:9" x14ac:dyDescent="0.25">
      <c r="A49" s="93" t="s">
        <v>13</v>
      </c>
      <c r="B49" s="93"/>
      <c r="C49" s="93"/>
      <c r="D49" s="93"/>
      <c r="F49" s="93" t="s">
        <v>13</v>
      </c>
      <c r="G49" s="93"/>
      <c r="H49" s="93"/>
      <c r="I49" s="93"/>
    </row>
    <row r="50" spans="1:9" x14ac:dyDescent="0.25">
      <c r="A50" s="12" t="s">
        <v>14</v>
      </c>
      <c r="B50" s="15">
        <f>IF('3-1-24'!E17&gt;'Calculation Table 2'!A2,YEARFRAC('3-1-24'!E17,A2,)*-12,0)</f>
        <v>0</v>
      </c>
      <c r="C50" s="16">
        <f>IF('3-1-24'!F17&gt;B2,(YEARFRAC(A2,B2,3))*12,((YEARFRAC(A2,'3-1-24'!F17,3))*12))</f>
        <v>1491.0246575342467</v>
      </c>
      <c r="D50" s="17">
        <f>'3-1-24'!H17*(D51/((YEARFRAC(A2,B2,3)*12)))</f>
        <v>0</v>
      </c>
      <c r="F50" s="12" t="s">
        <v>14</v>
      </c>
      <c r="G50" s="15">
        <f>IF('3-1-24'!E17&gt;'Calculation Table 2'!F2,YEARFRAC('3-1-24'!E17,F2,)*-12,0)</f>
        <v>0</v>
      </c>
      <c r="H50" s="16">
        <f>IF('3-1-24'!F17&gt;G2,(YEARFRAC(F2,G2,3))*12,((YEARFRAC(F2,'3-1-24'!F17,3))*12))</f>
        <v>1497.0739726027396</v>
      </c>
      <c r="I50" s="17" t="e">
        <f>'3-1-24'!#REF!*(I51/((YEARFRAC(F2,G2,3)*12)))</f>
        <v>#REF!</v>
      </c>
    </row>
    <row r="51" spans="1:9" x14ac:dyDescent="0.25">
      <c r="C51" s="18" t="s">
        <v>15</v>
      </c>
      <c r="D51" s="19">
        <f>(C50+B50)</f>
        <v>1491.0246575342467</v>
      </c>
      <c r="H51" s="18" t="s">
        <v>15</v>
      </c>
      <c r="I51" s="19">
        <f>(H50+G50)</f>
        <v>1497.0739726027396</v>
      </c>
    </row>
    <row r="53" spans="1:9" x14ac:dyDescent="0.25">
      <c r="A53" s="93" t="s">
        <v>13</v>
      </c>
      <c r="B53" s="93"/>
      <c r="C53" s="93"/>
      <c r="D53" s="93"/>
      <c r="F53" s="93" t="s">
        <v>13</v>
      </c>
      <c r="G53" s="93"/>
      <c r="H53" s="93"/>
      <c r="I53" s="93"/>
    </row>
    <row r="54" spans="1:9" x14ac:dyDescent="0.25">
      <c r="A54" s="12" t="s">
        <v>14</v>
      </c>
      <c r="B54" s="15">
        <f>IF('3-1-24'!E18&gt;'Calculation Table 2'!A2,YEARFRAC('3-1-24'!E18,A2,)*-12,0)</f>
        <v>0</v>
      </c>
      <c r="C54" s="16">
        <f>IF('3-1-24'!F18&gt;B2,(YEARFRAC(A2,B2,3))*12,((YEARFRAC(A2,'3-1-24'!F18,3))*12))</f>
        <v>1491.0246575342467</v>
      </c>
      <c r="D54" s="17">
        <f>'3-1-24'!H18*(D55/((YEARFRAC(A2,B2,3)*12)))</f>
        <v>0</v>
      </c>
      <c r="F54" s="12" t="s">
        <v>14</v>
      </c>
      <c r="G54" s="15">
        <f>IF('3-1-24'!E18&gt;'Calculation Table 2'!F2,YEARFRAC('3-1-24'!E18,F2,)*-12,0)</f>
        <v>0</v>
      </c>
      <c r="H54" s="16">
        <f>IF('3-1-24'!F18&gt;G2,(YEARFRAC(F2,G2,3))*12,((YEARFRAC(F2,'3-1-24'!F18,3))*12))</f>
        <v>1497.0739726027396</v>
      </c>
      <c r="I54" s="17" t="e">
        <f>'3-1-24'!#REF!*(I55/((YEARFRAC(F2,G2,3)*12)))</f>
        <v>#REF!</v>
      </c>
    </row>
    <row r="55" spans="1:9" x14ac:dyDescent="0.25">
      <c r="C55" s="18" t="s">
        <v>15</v>
      </c>
      <c r="D55" s="19">
        <f>(C54+B54)</f>
        <v>1491.0246575342467</v>
      </c>
      <c r="H55" s="18" t="s">
        <v>15</v>
      </c>
      <c r="I55" s="19">
        <f>(H54+G54)</f>
        <v>1497.0739726027396</v>
      </c>
    </row>
    <row r="57" spans="1:9" x14ac:dyDescent="0.25">
      <c r="A57" s="93" t="s">
        <v>13</v>
      </c>
      <c r="B57" s="93"/>
      <c r="C57" s="93"/>
      <c r="D57" s="93"/>
      <c r="F57" s="93" t="s">
        <v>13</v>
      </c>
      <c r="G57" s="93"/>
      <c r="H57" s="93"/>
      <c r="I57" s="93"/>
    </row>
    <row r="58" spans="1:9" x14ac:dyDescent="0.25">
      <c r="A58" s="12" t="s">
        <v>14</v>
      </c>
      <c r="B58" s="15">
        <f>IF('3-1-24'!E19&gt;'Calculation Table 2'!A2,YEARFRAC('3-1-24'!E19,A2,)*-12,0)</f>
        <v>0</v>
      </c>
      <c r="C58" s="16">
        <f>IF('3-1-24'!F19&gt;B2,(YEARFRAC(A2,B2,3))*12,((YEARFRAC(A2,'3-1-24'!F19,3))*12))</f>
        <v>1491.0246575342467</v>
      </c>
      <c r="D58" s="17">
        <f>'3-1-24'!H19*(D59/((YEARFRAC(A2,B2,3)*12)))</f>
        <v>0</v>
      </c>
      <c r="F58" s="12" t="s">
        <v>14</v>
      </c>
      <c r="G58" s="15">
        <f>IF('3-1-24'!E19&gt;'Calculation Table 2'!F2,YEARFRAC('3-1-24'!E19,F2,)*-12,0)</f>
        <v>0</v>
      </c>
      <c r="H58" s="16">
        <f>IF('3-1-24'!F19&gt;G2,(YEARFRAC(F2,G2,3))*12,((YEARFRAC(F2,'3-1-24'!F19,3))*12))</f>
        <v>1497.0739726027396</v>
      </c>
      <c r="I58" s="17" t="e">
        <f>'3-1-24'!#REF!*(I59/((YEARFRAC(F2,G2,3)*12)))</f>
        <v>#REF!</v>
      </c>
    </row>
    <row r="59" spans="1:9" x14ac:dyDescent="0.25">
      <c r="C59" s="18" t="s">
        <v>15</v>
      </c>
      <c r="D59" s="19">
        <f>(C58+B58)</f>
        <v>1491.0246575342467</v>
      </c>
      <c r="H59" s="18" t="s">
        <v>15</v>
      </c>
      <c r="I59" s="19">
        <f>(H58+G58)</f>
        <v>1497.0739726027396</v>
      </c>
    </row>
    <row r="61" spans="1:9" x14ac:dyDescent="0.25">
      <c r="A61" s="93" t="s">
        <v>13</v>
      </c>
      <c r="B61" s="93"/>
      <c r="C61" s="93"/>
      <c r="D61" s="93"/>
      <c r="F61" s="93" t="s">
        <v>13</v>
      </c>
      <c r="G61" s="93"/>
      <c r="H61" s="93"/>
      <c r="I61" s="93"/>
    </row>
    <row r="62" spans="1:9" x14ac:dyDescent="0.25">
      <c r="A62" s="12" t="s">
        <v>14</v>
      </c>
      <c r="B62" s="15">
        <f>IF('3-1-24'!E20&gt;'Calculation Table 2'!A2,YEARFRAC('3-1-24'!E20,A2,)*-12,0)</f>
        <v>0</v>
      </c>
      <c r="C62" s="16">
        <f>IF('3-1-24'!F20&gt;B2,(YEARFRAC(A2,B2,3))*12,((YEARFRAC(A2,'3-1-24'!F20,3))*12))</f>
        <v>1491.0246575342467</v>
      </c>
      <c r="D62" s="17">
        <f>'3-1-24'!H20*(D63/((YEARFRAC(A2,B2,3)*12)))</f>
        <v>0</v>
      </c>
      <c r="F62" s="12" t="s">
        <v>14</v>
      </c>
      <c r="G62" s="15">
        <f>IF('3-1-24'!E20&gt;'Calculation Table 2'!F2,YEARFRAC('3-1-24'!E20,F2,)*-12,0)</f>
        <v>0</v>
      </c>
      <c r="H62" s="16">
        <f>IF('3-1-24'!F20&gt;G2,(YEARFRAC(F2,G2,3))*12,((YEARFRAC(F2,'3-1-24'!F20,3))*12))</f>
        <v>1497.0739726027396</v>
      </c>
      <c r="I62" s="17" t="e">
        <f>'3-1-24'!#REF!*(I63/((YEARFRAC(F2,G2,3)*12)))</f>
        <v>#REF!</v>
      </c>
    </row>
    <row r="63" spans="1:9" x14ac:dyDescent="0.25">
      <c r="C63" s="18" t="s">
        <v>15</v>
      </c>
      <c r="D63" s="19">
        <f>(C62+B62)</f>
        <v>1491.0246575342467</v>
      </c>
      <c r="H63" s="18" t="s">
        <v>15</v>
      </c>
      <c r="I63" s="19">
        <f>(H62+G62)</f>
        <v>1497.0739726027396</v>
      </c>
    </row>
    <row r="65" spans="1:9" x14ac:dyDescent="0.25">
      <c r="A65" s="93" t="s">
        <v>13</v>
      </c>
      <c r="B65" s="93"/>
      <c r="C65" s="93"/>
      <c r="D65" s="93"/>
      <c r="F65" s="93" t="s">
        <v>13</v>
      </c>
      <c r="G65" s="93"/>
      <c r="H65" s="93"/>
      <c r="I65" s="93"/>
    </row>
    <row r="66" spans="1:9" x14ac:dyDescent="0.25">
      <c r="A66" s="12" t="s">
        <v>14</v>
      </c>
      <c r="B66" s="15">
        <f>IF('3-1-24'!E21&gt;'Calculation Table 2'!A2,YEARFRAC('3-1-24'!E21,A2,)*-12,0)</f>
        <v>0</v>
      </c>
      <c r="C66" s="16">
        <f>IF('3-1-24'!F21&gt;B2,(YEARFRAC(A2,B2,3))*12,((YEARFRAC(A2,'3-1-24'!F21,3))*12))</f>
        <v>1491.0246575342467</v>
      </c>
      <c r="D66" s="17">
        <f>'3-1-24'!H21*(D67/((YEARFRAC(A2,B2,3)*12)))</f>
        <v>0</v>
      </c>
      <c r="F66" s="12" t="s">
        <v>14</v>
      </c>
      <c r="G66" s="15">
        <f>IF('3-1-24'!E21&gt;'Calculation Table 2'!F2,YEARFRAC('3-1-24'!E21,F2,)*-12,0)</f>
        <v>0</v>
      </c>
      <c r="H66" s="16">
        <f>IF('3-1-24'!F21&gt;G2,(YEARFRAC(F2,G2,3))*12,((YEARFRAC(F2,'3-1-24'!F21,3))*12))</f>
        <v>1497.0739726027396</v>
      </c>
      <c r="I66" s="17" t="e">
        <f>'3-1-24'!#REF!*(I67/((YEARFRAC(F2,G2,3)*12)))</f>
        <v>#REF!</v>
      </c>
    </row>
    <row r="67" spans="1:9" x14ac:dyDescent="0.25">
      <c r="C67" s="18" t="s">
        <v>15</v>
      </c>
      <c r="D67" s="19">
        <f>(C66+B66)</f>
        <v>1491.0246575342467</v>
      </c>
      <c r="H67" s="18" t="s">
        <v>15</v>
      </c>
      <c r="I67" s="19">
        <f>(H66+G66)</f>
        <v>1497.0739726027396</v>
      </c>
    </row>
    <row r="69" spans="1:9" x14ac:dyDescent="0.25">
      <c r="A69" s="93" t="s">
        <v>13</v>
      </c>
      <c r="B69" s="93"/>
      <c r="C69" s="93"/>
      <c r="D69" s="93"/>
      <c r="F69" s="93" t="s">
        <v>13</v>
      </c>
      <c r="G69" s="93"/>
      <c r="H69" s="93"/>
      <c r="I69" s="93"/>
    </row>
    <row r="70" spans="1:9" x14ac:dyDescent="0.25">
      <c r="A70" s="12" t="s">
        <v>14</v>
      </c>
      <c r="B70" s="15">
        <f>IF('3-1-24'!E22&gt;'Calculation Table 2'!A2,YEARFRAC('3-1-24'!E22,A2,)*-12,0)</f>
        <v>0</v>
      </c>
      <c r="C70" s="16">
        <f>IF('3-1-24'!F22&gt;B2,(YEARFRAC(A2,B2,3))*12,((YEARFRAC(A2,'3-1-24'!F22,3))*12))</f>
        <v>1491.0246575342467</v>
      </c>
      <c r="D70" s="17">
        <f>'3-1-24'!H22*(D71/((YEARFRAC(A2,B2,3)*12)))</f>
        <v>0</v>
      </c>
      <c r="F70" s="12" t="s">
        <v>14</v>
      </c>
      <c r="G70" s="15">
        <f>IF('3-1-24'!E22&gt;'Calculation Table 2'!F2,YEARFRAC('3-1-24'!E22,F2,)*-12,0)</f>
        <v>0</v>
      </c>
      <c r="H70" s="16">
        <f>IF('3-1-24'!F22&gt;G2,(YEARFRAC(F2,G2,3))*12,((YEARFRAC(F2,'3-1-24'!F22,3))*12))</f>
        <v>1497.0739726027396</v>
      </c>
      <c r="I70" s="17" t="e">
        <f>'3-1-24'!#REF!*(I71/((YEARFRAC(F2,G2,3)*12)))</f>
        <v>#REF!</v>
      </c>
    </row>
    <row r="71" spans="1:9" x14ac:dyDescent="0.25">
      <c r="C71" s="18" t="s">
        <v>15</v>
      </c>
      <c r="D71" s="19">
        <f>(C70+B70)</f>
        <v>1491.0246575342467</v>
      </c>
      <c r="H71" s="18" t="s">
        <v>15</v>
      </c>
      <c r="I71" s="19">
        <f>(H70+G70)</f>
        <v>1497.0739726027396</v>
      </c>
    </row>
    <row r="73" spans="1:9" x14ac:dyDescent="0.25">
      <c r="A73" s="93" t="s">
        <v>13</v>
      </c>
      <c r="B73" s="93"/>
      <c r="C73" s="93"/>
      <c r="D73" s="93"/>
      <c r="F73" s="93" t="s">
        <v>13</v>
      </c>
      <c r="G73" s="93"/>
      <c r="H73" s="93"/>
      <c r="I73" s="93"/>
    </row>
    <row r="74" spans="1:9" x14ac:dyDescent="0.25">
      <c r="A74" s="12" t="s">
        <v>14</v>
      </c>
      <c r="B74" s="15">
        <f>IF('3-1-24'!E23&gt;'Calculation Table 2'!A2,YEARFRAC('3-1-24'!E23,A2,)*-12,0)</f>
        <v>0</v>
      </c>
      <c r="C74" s="16">
        <f>IF('3-1-24'!F23&gt;B2,(YEARFRAC(A2,B2,3))*12,((YEARFRAC(A2,'3-1-24'!F23,3))*12))</f>
        <v>1491.0246575342467</v>
      </c>
      <c r="D74" s="17">
        <f>'3-1-24'!H23*(D75/((YEARFRAC(A2,B2,3)*12)))</f>
        <v>0</v>
      </c>
      <c r="F74" s="12" t="s">
        <v>14</v>
      </c>
      <c r="G74" s="15">
        <f>IF('3-1-24'!E23&gt;'Calculation Table 2'!F2,YEARFRAC('3-1-24'!E23,F2,)*-12,0)</f>
        <v>0</v>
      </c>
      <c r="H74" s="16">
        <f>IF('3-1-24'!F23&gt;G2,(YEARFRAC(F2,G2,3))*12,((YEARFRAC(F2,'3-1-24'!F23,3))*12))</f>
        <v>1497.0739726027396</v>
      </c>
      <c r="I74" s="17" t="e">
        <f>'3-1-24'!#REF!*(I75/((YEARFRAC(F2,G2,3)*12)))</f>
        <v>#REF!</v>
      </c>
    </row>
    <row r="75" spans="1:9" x14ac:dyDescent="0.25">
      <c r="C75" s="18" t="s">
        <v>15</v>
      </c>
      <c r="D75" s="19">
        <f>(C74+B74)</f>
        <v>1491.0246575342467</v>
      </c>
      <c r="H75" s="18" t="s">
        <v>15</v>
      </c>
      <c r="I75" s="19">
        <f>(H74+G74)</f>
        <v>1497.0739726027396</v>
      </c>
    </row>
    <row r="77" spans="1:9" x14ac:dyDescent="0.25">
      <c r="A77" s="93" t="s">
        <v>13</v>
      </c>
      <c r="B77" s="93"/>
      <c r="C77" s="93"/>
      <c r="D77" s="93"/>
      <c r="F77" s="93" t="s">
        <v>13</v>
      </c>
      <c r="G77" s="93"/>
      <c r="H77" s="93"/>
      <c r="I77" s="93"/>
    </row>
    <row r="78" spans="1:9" x14ac:dyDescent="0.25">
      <c r="A78" s="12" t="s">
        <v>14</v>
      </c>
      <c r="B78" s="15">
        <f>IF('3-1-24'!E24&gt;'Calculation Table 2'!A2,YEARFRAC('3-1-24'!E24,A2,)*-12,0)</f>
        <v>0</v>
      </c>
      <c r="C78" s="16">
        <f>IF('3-1-24'!F24&gt;B2,(YEARFRAC(A2,B2,3))*12,((YEARFRAC(A2,'3-1-24'!F24,3))*12))</f>
        <v>1491.0246575342467</v>
      </c>
      <c r="D78" s="17">
        <f>'3-1-24'!H24*(D79/((YEARFRAC(A2,B2,3)*12)))</f>
        <v>0</v>
      </c>
      <c r="F78" s="12" t="s">
        <v>14</v>
      </c>
      <c r="G78" s="15">
        <f>IF('3-1-24'!E24&gt;'Calculation Table 2'!F2,YEARFRAC('3-1-24'!E24,F2,)*-12,0)</f>
        <v>0</v>
      </c>
      <c r="H78" s="16">
        <f>IF('3-1-24'!F24&gt;G2,(YEARFRAC(F2,G2,3))*12,((YEARFRAC(F2,'3-1-24'!F24,3))*12))</f>
        <v>1497.0739726027396</v>
      </c>
      <c r="I78" s="17" t="e">
        <f>'3-1-24'!#REF!*(I79/((YEARFRAC(F2,G2,3)*12)))</f>
        <v>#REF!</v>
      </c>
    </row>
    <row r="79" spans="1:9" x14ac:dyDescent="0.25">
      <c r="C79" s="18" t="s">
        <v>15</v>
      </c>
      <c r="D79" s="19">
        <f>(C78+B78)</f>
        <v>1491.0246575342467</v>
      </c>
      <c r="H79" s="18" t="s">
        <v>15</v>
      </c>
      <c r="I79" s="19">
        <f>(H78+G78)</f>
        <v>1497.0739726027396</v>
      </c>
    </row>
    <row r="81" spans="1:9" x14ac:dyDescent="0.25">
      <c r="A81" s="93" t="s">
        <v>13</v>
      </c>
      <c r="B81" s="93"/>
      <c r="C81" s="93"/>
      <c r="D81" s="93"/>
      <c r="F81" s="93" t="s">
        <v>13</v>
      </c>
      <c r="G81" s="93"/>
      <c r="H81" s="93"/>
      <c r="I81" s="93"/>
    </row>
    <row r="82" spans="1:9" x14ac:dyDescent="0.25">
      <c r="A82" s="12" t="s">
        <v>14</v>
      </c>
      <c r="B82" s="15">
        <f>IF('3-1-24'!E25&gt;'Calculation Table 2'!A2,YEARFRAC('3-1-24'!E25,A2,)*-12,0)</f>
        <v>0</v>
      </c>
      <c r="C82" s="16">
        <f>IF('3-1-24'!F25&gt;B2,(YEARFRAC(A2,B2,3))*12,((YEARFRAC(A2,'3-1-24'!F25,3))*12))</f>
        <v>1491.0246575342467</v>
      </c>
      <c r="D82" s="17">
        <f>'3-1-24'!H25*(D83/((YEARFRAC(A2,B2,3)*12)))</f>
        <v>0</v>
      </c>
      <c r="F82" s="12" t="s">
        <v>14</v>
      </c>
      <c r="G82" s="15">
        <f>IF('3-1-24'!E25&gt;'Calculation Table 2'!F2,YEARFRAC('3-1-24'!E25,F2,)*-12,0)</f>
        <v>0</v>
      </c>
      <c r="H82" s="16">
        <f>IF('3-1-24'!F25&gt;G2,(YEARFRAC(F2,G2,3))*12,((YEARFRAC(F2,'3-1-24'!F25,3))*12))</f>
        <v>1497.0739726027396</v>
      </c>
      <c r="I82" s="17" t="e">
        <f>'3-1-24'!#REF!*(I83/((YEARFRAC(F2,G2,3)*12)))</f>
        <v>#REF!</v>
      </c>
    </row>
    <row r="83" spans="1:9" x14ac:dyDescent="0.25">
      <c r="C83" s="18" t="s">
        <v>15</v>
      </c>
      <c r="D83" s="19">
        <f>(C82+B82)</f>
        <v>1491.0246575342467</v>
      </c>
      <c r="H83" s="18" t="s">
        <v>15</v>
      </c>
      <c r="I83" s="19">
        <f>(H82+G82)</f>
        <v>1497.0739726027396</v>
      </c>
    </row>
    <row r="85" spans="1:9" x14ac:dyDescent="0.25">
      <c r="A85" s="93" t="s">
        <v>13</v>
      </c>
      <c r="B85" s="93"/>
      <c r="C85" s="93"/>
      <c r="D85" s="93"/>
      <c r="F85" s="93" t="s">
        <v>13</v>
      </c>
      <c r="G85" s="93"/>
      <c r="H85" s="93"/>
      <c r="I85" s="93"/>
    </row>
    <row r="86" spans="1:9" x14ac:dyDescent="0.25">
      <c r="A86" s="12" t="s">
        <v>14</v>
      </c>
      <c r="B86" s="15">
        <f>IF('3-1-24'!E26&gt;'Calculation Table 2'!$A$2,YEARFRAC('3-1-24'!E26,$A$2,)*-12,0)</f>
        <v>0</v>
      </c>
      <c r="C86" s="16">
        <f>IF('3-1-24'!F26&gt;$B$2,(YEARFRAC($A$2,$B$2,3))*12,((YEARFRAC($A$2,'3-1-24'!F26,3))*12))</f>
        <v>1491.0246575342467</v>
      </c>
      <c r="D86" s="17">
        <f>'3-1-24'!H26*(D87/((YEARFRAC($A$2,$B$2,3)*12)))</f>
        <v>0</v>
      </c>
      <c r="F86" s="12" t="s">
        <v>14</v>
      </c>
      <c r="G86" s="15">
        <f>IF('3-1-24'!E26&gt;'Calculation Table 2'!$F$2,YEARFRAC('3-1-24'!E26,$F$2,)*-12,0)</f>
        <v>0</v>
      </c>
      <c r="H86" s="16">
        <f>IF('3-1-24'!F26&gt;$G$2,(YEARFRAC($F$2,$G$2,3))*12,((YEARFRAC($F$2,'3-1-24'!F26,3))*12))</f>
        <v>1497.0739726027396</v>
      </c>
      <c r="I86" s="17" t="e">
        <f>'3-1-24'!#REF!*(I87/((YEARFRAC($F$2,$G$2,3)*12)))</f>
        <v>#REF!</v>
      </c>
    </row>
    <row r="87" spans="1:9" x14ac:dyDescent="0.25">
      <c r="C87" s="18" t="s">
        <v>15</v>
      </c>
      <c r="D87" s="19">
        <f>(C86+B86)</f>
        <v>1491.0246575342467</v>
      </c>
      <c r="H87" s="18" t="s">
        <v>15</v>
      </c>
      <c r="I87" s="19">
        <f>(H86+G86)</f>
        <v>1497.0739726027396</v>
      </c>
    </row>
    <row r="89" spans="1:9" x14ac:dyDescent="0.25">
      <c r="A89" s="93" t="s">
        <v>13</v>
      </c>
      <c r="B89" s="93"/>
      <c r="C89" s="93"/>
      <c r="D89" s="93"/>
      <c r="F89" s="93" t="s">
        <v>13</v>
      </c>
      <c r="G89" s="93"/>
      <c r="H89" s="93"/>
      <c r="I89" s="93"/>
    </row>
    <row r="90" spans="1:9" x14ac:dyDescent="0.25">
      <c r="A90" s="12" t="s">
        <v>14</v>
      </c>
      <c r="B90" s="15">
        <f>IF('3-1-24'!E27&gt;'Calculation Table 2'!$A$2,YEARFRAC('3-1-24'!E27,$A$2,)*-12,0)</f>
        <v>0</v>
      </c>
      <c r="C90" s="16">
        <f>IF('3-1-24'!F27&gt;$B$2,(YEARFRAC($A$2,$B$2,3))*12,((YEARFRAC($A$2,'3-1-24'!F27,3))*12))</f>
        <v>1491.0246575342467</v>
      </c>
      <c r="D90" s="17">
        <f>'3-1-24'!H27*(D91/((YEARFRAC($A$2,$B$2,3)*12)))</f>
        <v>0</v>
      </c>
      <c r="F90" s="12" t="s">
        <v>14</v>
      </c>
      <c r="G90" s="15">
        <f>IF('3-1-24'!E27&gt;'Calculation Table 2'!$F$2,YEARFRAC('3-1-24'!E27,$F$2,)*-12,0)</f>
        <v>0</v>
      </c>
      <c r="H90" s="16">
        <f>IF('3-1-24'!F27&gt;$G$2,(YEARFRAC($F$2,$G$2,3))*12,((YEARFRAC($F$2,'3-1-24'!F27,3))*12))</f>
        <v>1497.0739726027396</v>
      </c>
      <c r="I90" s="17" t="e">
        <f>'3-1-24'!#REF!*(I91/((YEARFRAC($F$2,$G$2,3)*12)))</f>
        <v>#REF!</v>
      </c>
    </row>
    <row r="91" spans="1:9" x14ac:dyDescent="0.25">
      <c r="C91" s="18" t="s">
        <v>15</v>
      </c>
      <c r="D91" s="19">
        <f>(C90+B90)</f>
        <v>1491.0246575342467</v>
      </c>
      <c r="H91" s="18" t="s">
        <v>15</v>
      </c>
      <c r="I91" s="19">
        <f>(H90+G90)</f>
        <v>1497.0739726027396</v>
      </c>
    </row>
    <row r="93" spans="1:9" x14ac:dyDescent="0.25">
      <c r="A93" s="93" t="s">
        <v>13</v>
      </c>
      <c r="B93" s="93"/>
      <c r="C93" s="93"/>
      <c r="D93" s="93"/>
      <c r="F93" s="93" t="s">
        <v>13</v>
      </c>
      <c r="G93" s="93"/>
      <c r="H93" s="93"/>
      <c r="I93" s="93"/>
    </row>
    <row r="94" spans="1:9" x14ac:dyDescent="0.25">
      <c r="A94" s="12" t="s">
        <v>14</v>
      </c>
      <c r="B94" s="15">
        <f>IF('3-1-24'!E28&gt;'Calculation Table 2'!$A$2,YEARFRAC('3-1-24'!E28,$A$2,)*-12,0)</f>
        <v>0</v>
      </c>
      <c r="C94" s="16">
        <f>IF('3-1-24'!F28&gt;$B$2,(YEARFRAC($A$2,$B$2,3))*12,((YEARFRAC($A$2,'3-1-24'!F28,3))*12))</f>
        <v>1491.0246575342467</v>
      </c>
      <c r="D94" s="17">
        <f>'3-1-24'!H28*(D95/((YEARFRAC($A$2,$B$2,3)*12)))</f>
        <v>0</v>
      </c>
      <c r="F94" s="12" t="s">
        <v>14</v>
      </c>
      <c r="G94" s="15">
        <f>IF('3-1-24'!E28&gt;'Calculation Table 2'!$F$2,YEARFRAC('3-1-24'!E28,$F$2,)*-12,0)</f>
        <v>0</v>
      </c>
      <c r="H94" s="16">
        <f>IF('3-1-24'!F28&gt;$G$2,(YEARFRAC($F$2,$G$2,3))*12,((YEARFRAC($F$2,'3-1-24'!F28,3))*12))</f>
        <v>1497.0739726027396</v>
      </c>
      <c r="I94" s="17" t="e">
        <f>'3-1-24'!#REF!*(I95/((YEARFRAC($F$2,$G$2,3)*12)))</f>
        <v>#REF!</v>
      </c>
    </row>
    <row r="95" spans="1:9" x14ac:dyDescent="0.25">
      <c r="C95" s="18" t="s">
        <v>15</v>
      </c>
      <c r="D95" s="19">
        <f>(C94+B94)</f>
        <v>1491.0246575342467</v>
      </c>
      <c r="H95" s="18" t="s">
        <v>15</v>
      </c>
      <c r="I95" s="19">
        <f>(H94+G94)</f>
        <v>1497.0739726027396</v>
      </c>
    </row>
    <row r="97" spans="1:9" x14ac:dyDescent="0.25">
      <c r="A97" s="93" t="s">
        <v>13</v>
      </c>
      <c r="B97" s="93"/>
      <c r="C97" s="93"/>
      <c r="D97" s="93"/>
      <c r="F97" s="93" t="s">
        <v>13</v>
      </c>
      <c r="G97" s="93"/>
      <c r="H97" s="93"/>
      <c r="I97" s="93"/>
    </row>
    <row r="98" spans="1:9" x14ac:dyDescent="0.25">
      <c r="A98" s="12" t="s">
        <v>14</v>
      </c>
      <c r="B98" s="15">
        <f>IF('3-1-24'!E29&gt;'Calculation Table 2'!$A$2,YEARFRAC('3-1-24'!E29,$A$2,)*-12,0)</f>
        <v>0</v>
      </c>
      <c r="C98" s="16">
        <f>IF('3-1-24'!F29&gt;$B$2,(YEARFRAC($A$2,$B$2,3))*12,((YEARFRAC($A$2,'3-1-24'!F29,3))*12))</f>
        <v>1491.0246575342467</v>
      </c>
      <c r="D98" s="17">
        <f>'3-1-24'!H29*(D99/((YEARFRAC($A$2,$B$2,3)*12)))</f>
        <v>0</v>
      </c>
      <c r="F98" s="12" t="s">
        <v>14</v>
      </c>
      <c r="G98" s="15">
        <f>IF('3-1-24'!E29&gt;'Calculation Table 2'!$F$2,YEARFRAC('3-1-24'!E29,$F$2,)*-12,0)</f>
        <v>0</v>
      </c>
      <c r="H98" s="16">
        <f>IF('3-1-24'!F29&gt;$G$2,(YEARFRAC($F$2,$G$2,3))*12,((YEARFRAC($F$2,'3-1-24'!F29,3))*12))</f>
        <v>1497.0739726027396</v>
      </c>
      <c r="I98" s="17" t="e">
        <f>'3-1-24'!#REF!*(I99/((YEARFRAC($F$2,$G$2,3)*12)))</f>
        <v>#REF!</v>
      </c>
    </row>
    <row r="99" spans="1:9" x14ac:dyDescent="0.25">
      <c r="C99" s="18" t="s">
        <v>15</v>
      </c>
      <c r="D99" s="19">
        <f>(C98+B98)</f>
        <v>1491.0246575342467</v>
      </c>
      <c r="H99" s="18" t="s">
        <v>15</v>
      </c>
      <c r="I99" s="19">
        <f>(H98+G98)</f>
        <v>1497.0739726027396</v>
      </c>
    </row>
    <row r="101" spans="1:9" x14ac:dyDescent="0.25">
      <c r="A101" s="93" t="s">
        <v>13</v>
      </c>
      <c r="B101" s="93"/>
      <c r="C101" s="93"/>
      <c r="D101" s="93"/>
      <c r="F101" s="93" t="s">
        <v>13</v>
      </c>
      <c r="G101" s="93"/>
      <c r="H101" s="93"/>
      <c r="I101" s="93"/>
    </row>
    <row r="102" spans="1:9" x14ac:dyDescent="0.25">
      <c r="A102" s="12" t="s">
        <v>14</v>
      </c>
      <c r="B102" s="15">
        <f>IF('3-1-24'!E30&gt;'Calculation Table 2'!$A$2,YEARFRAC('3-1-24'!E30,$A$2,)*-12,0)</f>
        <v>0</v>
      </c>
      <c r="C102" s="16">
        <f>IF('3-1-24'!F30&gt;$B$2,(YEARFRAC($A$2,$B$2,3))*12,((YEARFRAC($A$2,'3-1-24'!F30,3))*12))</f>
        <v>1491.0246575342467</v>
      </c>
      <c r="D102" s="17">
        <f>'3-1-24'!H30*(D103/((YEARFRAC($A$2,$B$2,3)*12)))</f>
        <v>0</v>
      </c>
      <c r="F102" s="12" t="s">
        <v>14</v>
      </c>
      <c r="G102" s="15">
        <f>IF('3-1-24'!E30&gt;'Calculation Table 2'!$F$2,YEARFRAC('3-1-24'!E30,$F$2,)*-12,0)</f>
        <v>0</v>
      </c>
      <c r="H102" s="16">
        <f>IF('3-1-24'!F30&gt;$G$2,(YEARFRAC($F$2,$G$2,3))*12,((YEARFRAC($F$2,'3-1-24'!F30,3))*12))</f>
        <v>1497.0739726027396</v>
      </c>
      <c r="I102" s="17" t="e">
        <f>'3-1-24'!#REF!*(I103/((YEARFRAC($F$2,$G$2,3)*12)))</f>
        <v>#REF!</v>
      </c>
    </row>
    <row r="103" spans="1:9" x14ac:dyDescent="0.25">
      <c r="C103" s="18" t="s">
        <v>15</v>
      </c>
      <c r="D103" s="19">
        <f>(C102+B102)</f>
        <v>1491.0246575342467</v>
      </c>
      <c r="H103" s="18" t="s">
        <v>15</v>
      </c>
      <c r="I103" s="19">
        <f>(H102+G102)</f>
        <v>1497.0739726027396</v>
      </c>
    </row>
    <row r="105" spans="1:9" x14ac:dyDescent="0.25">
      <c r="A105" s="93" t="s">
        <v>13</v>
      </c>
      <c r="B105" s="93"/>
      <c r="C105" s="93"/>
      <c r="D105" s="93"/>
      <c r="F105" s="93" t="s">
        <v>13</v>
      </c>
      <c r="G105" s="93"/>
      <c r="H105" s="93"/>
      <c r="I105" s="93"/>
    </row>
    <row r="106" spans="1:9" x14ac:dyDescent="0.25">
      <c r="A106" s="12" t="s">
        <v>14</v>
      </c>
      <c r="B106" s="15">
        <f>IF('3-1-24'!E31&gt;'Calculation Table 2'!$A$2,YEARFRAC('3-1-24'!E31,$A$2,)*-12,0)</f>
        <v>0</v>
      </c>
      <c r="C106" s="16">
        <f>IF('3-1-24'!F31&gt;$B$2,(YEARFRAC($A$2,$B$2,3))*12,((YEARFRAC($A$2,'3-1-24'!F31,3))*12))</f>
        <v>1491.0246575342467</v>
      </c>
      <c r="D106" s="17">
        <f>'3-1-24'!H31*(D107/((YEARFRAC($A$2,$B$2,3)*12)))</f>
        <v>0</v>
      </c>
      <c r="F106" s="12" t="s">
        <v>14</v>
      </c>
      <c r="G106" s="15">
        <f>IF('3-1-24'!E31&gt;'Calculation Table 2'!$F$2,YEARFRAC('3-1-24'!E31,$F$2,)*-12,0)</f>
        <v>0</v>
      </c>
      <c r="H106" s="16">
        <f>IF('3-1-24'!F31&gt;$G$2,(YEARFRAC($F$2,$G$2,3))*12,((YEARFRAC($F$2,'3-1-24'!F31,3))*12))</f>
        <v>1497.0739726027396</v>
      </c>
      <c r="I106" s="17" t="e">
        <f>'3-1-24'!#REF!*(I107/((YEARFRAC($F$2,$G$2,3)*12)))</f>
        <v>#REF!</v>
      </c>
    </row>
    <row r="107" spans="1:9" x14ac:dyDescent="0.25">
      <c r="C107" s="18" t="s">
        <v>15</v>
      </c>
      <c r="D107" s="19">
        <f>(C106+B106)</f>
        <v>1491.0246575342467</v>
      </c>
      <c r="H107" s="18" t="s">
        <v>15</v>
      </c>
      <c r="I107" s="19">
        <f>(H106+G106)</f>
        <v>1497.0739726027396</v>
      </c>
    </row>
    <row r="109" spans="1:9" x14ac:dyDescent="0.25">
      <c r="A109" s="93" t="s">
        <v>13</v>
      </c>
      <c r="B109" s="93"/>
      <c r="C109" s="93"/>
      <c r="D109" s="93"/>
      <c r="F109" s="93" t="s">
        <v>13</v>
      </c>
      <c r="G109" s="93"/>
      <c r="H109" s="93"/>
      <c r="I109" s="93"/>
    </row>
    <row r="110" spans="1:9" x14ac:dyDescent="0.25">
      <c r="A110" s="12" t="s">
        <v>14</v>
      </c>
      <c r="B110" s="15">
        <f>IF('3-1-24'!E32&gt;'Calculation Table 2'!$A$2,YEARFRAC('3-1-24'!E32,$A$2,)*-12,0)</f>
        <v>0</v>
      </c>
      <c r="C110" s="16">
        <f>IF('3-1-24'!F32&gt;$B$2,(YEARFRAC($A$2,$B$2,3))*12,((YEARFRAC($A$2,'3-1-24'!F32,3))*12))</f>
        <v>1491.0246575342467</v>
      </c>
      <c r="D110" s="17">
        <f>'3-1-24'!H32*(D111/((YEARFRAC($A$2,$B$2,3)*12)))</f>
        <v>0</v>
      </c>
      <c r="F110" s="12" t="s">
        <v>14</v>
      </c>
      <c r="G110" s="15">
        <f>IF('3-1-24'!E32&gt;'Calculation Table 2'!$F$2,YEARFRAC('3-1-24'!E32,$F$2,)*-12,0)</f>
        <v>0</v>
      </c>
      <c r="H110" s="16">
        <f>IF('3-1-24'!F32&gt;$G$2,(YEARFRAC($F$2,$G$2,3))*12,((YEARFRAC($F$2,'3-1-24'!F32,3))*12))</f>
        <v>1497.0739726027396</v>
      </c>
      <c r="I110" s="17" t="e">
        <f>'3-1-24'!#REF!*(I111/((YEARFRAC($F$2,$G$2,3)*12)))</f>
        <v>#REF!</v>
      </c>
    </row>
    <row r="111" spans="1:9" x14ac:dyDescent="0.25">
      <c r="C111" s="18" t="s">
        <v>15</v>
      </c>
      <c r="D111" s="19">
        <f>(C110+B110)</f>
        <v>1491.0246575342467</v>
      </c>
      <c r="H111" s="18" t="s">
        <v>15</v>
      </c>
      <c r="I111" s="19">
        <f>(H110+G110)</f>
        <v>1497.0739726027396</v>
      </c>
    </row>
    <row r="113" spans="1:9" x14ac:dyDescent="0.25">
      <c r="A113" s="93" t="s">
        <v>13</v>
      </c>
      <c r="B113" s="93"/>
      <c r="C113" s="93"/>
      <c r="D113" s="93"/>
      <c r="F113" s="93" t="s">
        <v>13</v>
      </c>
      <c r="G113" s="93"/>
      <c r="H113" s="93"/>
      <c r="I113" s="93"/>
    </row>
    <row r="114" spans="1:9" x14ac:dyDescent="0.25">
      <c r="A114" s="12" t="s">
        <v>14</v>
      </c>
      <c r="B114" s="15">
        <f>IF('3-1-24'!E33&gt;'Calculation Table 2'!$A$2,YEARFRAC('3-1-24'!E33,$A$2,)*-12,0)</f>
        <v>0</v>
      </c>
      <c r="C114" s="16">
        <f>IF('3-1-24'!F33&gt;$B$2,(YEARFRAC($A$2,$B$2,3))*12,((YEARFRAC($A$2,'3-1-24'!F33,3))*12))</f>
        <v>1491.0246575342467</v>
      </c>
      <c r="D114" s="17">
        <f>'3-1-24'!H33*(D115/((YEARFRAC($A$2,$B$2,3)*12)))</f>
        <v>0</v>
      </c>
      <c r="F114" s="12" t="s">
        <v>14</v>
      </c>
      <c r="G114" s="15">
        <f>IF('3-1-24'!E33&gt;'Calculation Table 2'!$F$2,YEARFRAC('3-1-24'!E33,$F$2,)*-12,0)</f>
        <v>0</v>
      </c>
      <c r="H114" s="16">
        <f>IF('3-1-24'!F33&gt;$G$2,(YEARFRAC($F$2,$G$2,3))*12,((YEARFRAC($F$2,'3-1-24'!F33,3))*12))</f>
        <v>1497.0739726027396</v>
      </c>
      <c r="I114" s="17" t="e">
        <f>'3-1-24'!#REF!*(I115/((YEARFRAC($F$2,$G$2,3)*12)))</f>
        <v>#REF!</v>
      </c>
    </row>
    <row r="115" spans="1:9" x14ac:dyDescent="0.25">
      <c r="C115" s="18" t="s">
        <v>15</v>
      </c>
      <c r="D115" s="19">
        <f>(C114+B114)</f>
        <v>1491.0246575342467</v>
      </c>
      <c r="H115" s="18" t="s">
        <v>15</v>
      </c>
      <c r="I115" s="19">
        <f>(H114+G114)</f>
        <v>1497.0739726027396</v>
      </c>
    </row>
    <row r="117" spans="1:9" x14ac:dyDescent="0.25">
      <c r="A117" s="93" t="s">
        <v>13</v>
      </c>
      <c r="B117" s="93"/>
      <c r="C117" s="93"/>
      <c r="D117" s="93"/>
      <c r="F117" s="93" t="s">
        <v>13</v>
      </c>
      <c r="G117" s="93"/>
      <c r="H117" s="93"/>
      <c r="I117" s="93"/>
    </row>
    <row r="118" spans="1:9" x14ac:dyDescent="0.25">
      <c r="A118" s="12" t="s">
        <v>14</v>
      </c>
      <c r="B118" s="15">
        <f>IF('3-1-24'!E34&gt;'Calculation Table 2'!$A$2,YEARFRAC('3-1-24'!E34,$A$2,)*-12,0)</f>
        <v>0</v>
      </c>
      <c r="C118" s="16">
        <f>IF('3-1-24'!F34&gt;$B$2,(YEARFRAC($A$2,$B$2,3))*12,((YEARFRAC($A$2,'3-1-24'!F34,3))*12))</f>
        <v>1491.0246575342467</v>
      </c>
      <c r="D118" s="17">
        <f>'3-1-24'!H34*(D119/((YEARFRAC($A$2,$B$2,3)*12)))</f>
        <v>0</v>
      </c>
      <c r="F118" s="12" t="s">
        <v>14</v>
      </c>
      <c r="G118" s="15">
        <f>IF('3-1-24'!E34&gt;'Calculation Table 2'!$F$2,YEARFRAC('3-1-24'!E34,$F$2,)*-12,0)</f>
        <v>0</v>
      </c>
      <c r="H118" s="16">
        <f>IF('3-1-24'!F34&gt;$G$2,(YEARFRAC($F$2,$G$2,3))*12,((YEARFRAC($F$2,'3-1-24'!F34,3))*12))</f>
        <v>1497.0739726027396</v>
      </c>
      <c r="I118" s="17" t="e">
        <f>'3-1-24'!#REF!*(I119/((YEARFRAC($F$2,$G$2,3)*12)))</f>
        <v>#REF!</v>
      </c>
    </row>
    <row r="119" spans="1:9" x14ac:dyDescent="0.25">
      <c r="C119" s="18" t="s">
        <v>15</v>
      </c>
      <c r="D119" s="19">
        <f>(C118+B118)</f>
        <v>1491.0246575342467</v>
      </c>
      <c r="H119" s="18" t="s">
        <v>15</v>
      </c>
      <c r="I119" s="19">
        <f>(H118+G118)</f>
        <v>1497.0739726027396</v>
      </c>
    </row>
    <row r="121" spans="1:9" x14ac:dyDescent="0.25">
      <c r="A121" s="93" t="s">
        <v>13</v>
      </c>
      <c r="B121" s="93"/>
      <c r="C121" s="93"/>
      <c r="D121" s="93"/>
      <c r="F121" s="93" t="s">
        <v>13</v>
      </c>
      <c r="G121" s="93"/>
      <c r="H121" s="93"/>
      <c r="I121" s="93"/>
    </row>
    <row r="122" spans="1:9" x14ac:dyDescent="0.25">
      <c r="A122" s="12" t="s">
        <v>14</v>
      </c>
      <c r="B122" s="15">
        <f>IF('3-1-24'!E35&gt;'Calculation Table 2'!$A$2,YEARFRAC('3-1-24'!E35,$A$2,)*-12,0)</f>
        <v>0</v>
      </c>
      <c r="C122" s="16">
        <f>IF('3-1-24'!F35&gt;$B$2,(YEARFRAC($A$2,$B$2,3))*12,((YEARFRAC($A$2,'3-1-24'!F35,3))*12))</f>
        <v>1491.0246575342467</v>
      </c>
      <c r="D122" s="17">
        <f>'3-1-24'!H35*(D123/((YEARFRAC($A$2,$B$2,3)*12)))</f>
        <v>0</v>
      </c>
      <c r="F122" s="12" t="s">
        <v>14</v>
      </c>
      <c r="G122" s="15">
        <f>IF('3-1-24'!E35&gt;'Calculation Table 2'!$F$2,YEARFRAC('3-1-24'!E35,$F$2,)*-12,0)</f>
        <v>0</v>
      </c>
      <c r="H122" s="16">
        <f>IF('3-1-24'!F35&gt;$G$2,(YEARFRAC($F$2,$G$2,3))*12,((YEARFRAC($F$2,'3-1-24'!F35,3))*12))</f>
        <v>1497.0739726027396</v>
      </c>
      <c r="I122" s="17" t="e">
        <f>'3-1-24'!#REF!*(I123/((YEARFRAC($F$2,$G$2,3)*12)))</f>
        <v>#REF!</v>
      </c>
    </row>
    <row r="123" spans="1:9" x14ac:dyDescent="0.25">
      <c r="C123" s="18" t="s">
        <v>15</v>
      </c>
      <c r="D123" s="19">
        <f>(C122+B122)</f>
        <v>1491.0246575342467</v>
      </c>
      <c r="H123" s="18" t="s">
        <v>15</v>
      </c>
      <c r="I123" s="19">
        <f>(H122+G122)</f>
        <v>1497.0739726027396</v>
      </c>
    </row>
    <row r="125" spans="1:9" x14ac:dyDescent="0.25">
      <c r="A125" s="93" t="s">
        <v>13</v>
      </c>
      <c r="B125" s="93"/>
      <c r="C125" s="93"/>
      <c r="D125" s="93"/>
      <c r="F125" s="93" t="s">
        <v>13</v>
      </c>
      <c r="G125" s="93"/>
      <c r="H125" s="93"/>
      <c r="I125" s="93"/>
    </row>
    <row r="126" spans="1:9" x14ac:dyDescent="0.25">
      <c r="A126" s="12" t="s">
        <v>14</v>
      </c>
      <c r="B126" s="15">
        <f>IF('3-1-24'!E36&gt;'Calculation Table 2'!$A$2,YEARFRAC('3-1-24'!E36,$A$2,)*-12,0)</f>
        <v>0</v>
      </c>
      <c r="C126" s="16">
        <f>IF('3-1-24'!F36&gt;$B$2,(YEARFRAC($A$2,$B$2,3))*12,((YEARFRAC($A$2,'3-1-24'!F36,3))*12))</f>
        <v>1491.0246575342467</v>
      </c>
      <c r="D126" s="17">
        <f>'3-1-24'!H36*(D127/((YEARFRAC($A$2,$B$2,3)*12)))</f>
        <v>0</v>
      </c>
      <c r="F126" s="12" t="s">
        <v>14</v>
      </c>
      <c r="G126" s="15">
        <f>IF('3-1-24'!E36&gt;'Calculation Table 2'!$F$2,YEARFRAC('3-1-24'!E36,$F$2,)*-12,0)</f>
        <v>0</v>
      </c>
      <c r="H126" s="16">
        <f>IF('3-1-24'!F36&gt;$G$2,(YEARFRAC($F$2,$G$2,3))*12,((YEARFRAC($F$2,'3-1-24'!F36,3))*12))</f>
        <v>1497.0739726027396</v>
      </c>
      <c r="I126" s="17" t="e">
        <f>'3-1-24'!#REF!*(I127/((YEARFRAC($F$2,$G$2,3)*12)))</f>
        <v>#REF!</v>
      </c>
    </row>
    <row r="127" spans="1:9" x14ac:dyDescent="0.25">
      <c r="C127" s="18" t="s">
        <v>15</v>
      </c>
      <c r="D127" s="19">
        <f>(C126+B126)</f>
        <v>1491.0246575342467</v>
      </c>
      <c r="H127" s="18" t="s">
        <v>15</v>
      </c>
      <c r="I127" s="19">
        <f>(H126+G126)</f>
        <v>1497.0739726027396</v>
      </c>
    </row>
    <row r="129" spans="1:9" x14ac:dyDescent="0.25">
      <c r="A129" s="93" t="s">
        <v>13</v>
      </c>
      <c r="B129" s="93"/>
      <c r="C129" s="93"/>
      <c r="D129" s="93"/>
      <c r="F129" s="93" t="s">
        <v>13</v>
      </c>
      <c r="G129" s="93"/>
      <c r="H129" s="93"/>
      <c r="I129" s="93"/>
    </row>
    <row r="130" spans="1:9" x14ac:dyDescent="0.25">
      <c r="A130" s="12" t="s">
        <v>14</v>
      </c>
      <c r="B130" s="15">
        <f>IF('3-1-24'!E37&gt;'Calculation Table 2'!$A$2,YEARFRAC('3-1-24'!E37,$A$2,)*-12,0)</f>
        <v>0</v>
      </c>
      <c r="C130" s="16">
        <f>IF('3-1-24'!F37&gt;$B$2,(YEARFRAC($A$2,$B$2,3))*12,((YEARFRAC($A$2,'3-1-24'!F37,3))*12))</f>
        <v>1491.0246575342467</v>
      </c>
      <c r="D130" s="17">
        <f>'3-1-24'!H37*(D131/((YEARFRAC($A$2,$B$2,3)*12)))</f>
        <v>0</v>
      </c>
      <c r="F130" s="12" t="s">
        <v>14</v>
      </c>
      <c r="G130" s="15">
        <f>IF('3-1-24'!E37&gt;'Calculation Table 2'!$F$2,YEARFRAC('3-1-24'!E37,$F$2,)*-12,0)</f>
        <v>0</v>
      </c>
      <c r="H130" s="16">
        <f>IF('3-1-24'!F37&gt;$G$2,(YEARFRAC($F$2,$G$2,3))*12,((YEARFRAC($F$2,'3-1-24'!F37,3))*12))</f>
        <v>1497.0739726027396</v>
      </c>
      <c r="I130" s="17" t="e">
        <f>'3-1-24'!#REF!*(I131/((YEARFRAC($F$2,$G$2,3)*12)))</f>
        <v>#REF!</v>
      </c>
    </row>
    <row r="131" spans="1:9" x14ac:dyDescent="0.25">
      <c r="C131" s="18" t="s">
        <v>15</v>
      </c>
      <c r="D131" s="19">
        <f>(C130+B130)</f>
        <v>1491.0246575342467</v>
      </c>
      <c r="H131" s="18" t="s">
        <v>15</v>
      </c>
      <c r="I131" s="19">
        <f>(H130+G130)</f>
        <v>1497.0739726027396</v>
      </c>
    </row>
    <row r="133" spans="1:9" x14ac:dyDescent="0.25">
      <c r="A133" s="93" t="s">
        <v>13</v>
      </c>
      <c r="B133" s="93"/>
      <c r="C133" s="93"/>
      <c r="D133" s="93"/>
      <c r="F133" s="93" t="s">
        <v>13</v>
      </c>
      <c r="G133" s="93"/>
      <c r="H133" s="93"/>
      <c r="I133" s="93"/>
    </row>
    <row r="134" spans="1:9" x14ac:dyDescent="0.25">
      <c r="A134" s="12" t="s">
        <v>14</v>
      </c>
      <c r="B134" s="15">
        <f>IF('3-1-24'!E38&gt;'Calculation Table 2'!$A$2,YEARFRAC('3-1-24'!E38,$A$2,)*-12,0)</f>
        <v>0</v>
      </c>
      <c r="C134" s="16">
        <f>IF('3-1-24'!F38&gt;$B$2,(YEARFRAC($A$2,$B$2,3))*12,((YEARFRAC($A$2,'3-1-24'!F38,3))*12))</f>
        <v>1491.0246575342467</v>
      </c>
      <c r="D134" s="17">
        <f>'3-1-24'!H38*(D135/((YEARFRAC($A$2,$B$2,3)*12)))</f>
        <v>0</v>
      </c>
      <c r="F134" s="12" t="s">
        <v>14</v>
      </c>
      <c r="G134" s="15">
        <f>IF('3-1-24'!E38&gt;'Calculation Table 2'!$F$2,YEARFRAC('3-1-24'!E38,$F$2,)*-12,0)</f>
        <v>0</v>
      </c>
      <c r="H134" s="16">
        <f>IF('3-1-24'!F38&gt;$G$2,(YEARFRAC($F$2,$G$2,3))*12,((YEARFRAC($F$2,'3-1-24'!F38,3))*12))</f>
        <v>1497.0739726027396</v>
      </c>
      <c r="I134" s="17" t="e">
        <f>'3-1-24'!#REF!*(I135/((YEARFRAC($F$2,$G$2,3)*12)))</f>
        <v>#REF!</v>
      </c>
    </row>
    <row r="135" spans="1:9" x14ac:dyDescent="0.25">
      <c r="C135" s="18" t="s">
        <v>15</v>
      </c>
      <c r="D135" s="19">
        <f>(C134+B134)</f>
        <v>1491.0246575342467</v>
      </c>
      <c r="H135" s="18" t="s">
        <v>15</v>
      </c>
      <c r="I135" s="19">
        <f>(H134+G134)</f>
        <v>1497.0739726027396</v>
      </c>
    </row>
    <row r="137" spans="1:9" x14ac:dyDescent="0.25">
      <c r="A137" s="93" t="s">
        <v>13</v>
      </c>
      <c r="B137" s="93"/>
      <c r="C137" s="93"/>
      <c r="D137" s="93"/>
      <c r="F137" s="93" t="s">
        <v>13</v>
      </c>
      <c r="G137" s="93"/>
      <c r="H137" s="93"/>
      <c r="I137" s="93"/>
    </row>
    <row r="138" spans="1:9" x14ac:dyDescent="0.25">
      <c r="A138" s="12" t="s">
        <v>14</v>
      </c>
      <c r="B138" s="15">
        <f>IF('3-1-24'!E39&gt;'Calculation Table 2'!$A$2,YEARFRAC('3-1-24'!E39,$A$2,)*-12,0)</f>
        <v>0</v>
      </c>
      <c r="C138" s="16">
        <f>IF('3-1-24'!F39&gt;$B$2,(YEARFRAC($A$2,$B$2,3))*12,((YEARFRAC($A$2,'3-1-24'!F39,3))*12))</f>
        <v>1491.0246575342467</v>
      </c>
      <c r="D138" s="17">
        <f>'3-1-24'!H39*(D139/((YEARFRAC($A$2,$B$2,3)*12)))</f>
        <v>0</v>
      </c>
      <c r="F138" s="12" t="s">
        <v>14</v>
      </c>
      <c r="G138" s="15">
        <f>IF('3-1-24'!E39&gt;'Calculation Table 2'!$F$2,YEARFRAC('3-1-24'!E39,$F$2,)*-12,0)</f>
        <v>0</v>
      </c>
      <c r="H138" s="16">
        <f>IF('3-1-24'!F39&gt;$G$2,(YEARFRAC($F$2,$G$2,3))*12,((YEARFRAC($F$2,'3-1-24'!F39,3))*12))</f>
        <v>1497.0739726027396</v>
      </c>
      <c r="I138" s="17" t="e">
        <f>'3-1-24'!#REF!*(I139/((YEARFRAC($F$2,$G$2,3)*12)))</f>
        <v>#REF!</v>
      </c>
    </row>
    <row r="139" spans="1:9" x14ac:dyDescent="0.25">
      <c r="C139" s="18" t="s">
        <v>15</v>
      </c>
      <c r="D139" s="19">
        <f>(C138+B138)</f>
        <v>1491.0246575342467</v>
      </c>
      <c r="H139" s="18" t="s">
        <v>15</v>
      </c>
      <c r="I139" s="19">
        <f>(H138+G138)</f>
        <v>1497.0739726027396</v>
      </c>
    </row>
    <row r="141" spans="1:9" x14ac:dyDescent="0.25">
      <c r="A141" s="93" t="s">
        <v>13</v>
      </c>
      <c r="B141" s="93"/>
      <c r="C141" s="93"/>
      <c r="D141" s="93"/>
      <c r="F141" s="93" t="s">
        <v>13</v>
      </c>
      <c r="G141" s="93"/>
      <c r="H141" s="93"/>
      <c r="I141" s="93"/>
    </row>
    <row r="142" spans="1:9" x14ac:dyDescent="0.25">
      <c r="A142" s="12" t="s">
        <v>14</v>
      </c>
      <c r="B142" s="15">
        <f>IF('3-1-24'!E40&gt;'Calculation Table 2'!$A$2,YEARFRAC('3-1-24'!E40,$A$2,)*-12,0)</f>
        <v>0</v>
      </c>
      <c r="C142" s="16">
        <f>IF('3-1-24'!F40&gt;$B$2,(YEARFRAC($A$2,$B$2,3))*12,((YEARFRAC($A$2,'3-1-24'!F40,3))*12))</f>
        <v>1491.0246575342467</v>
      </c>
      <c r="D142" s="17">
        <f>'3-1-24'!H40*(D143/((YEARFRAC($A$2,$B$2,3)*12)))</f>
        <v>0</v>
      </c>
      <c r="F142" s="12" t="s">
        <v>14</v>
      </c>
      <c r="G142" s="15">
        <f>IF('3-1-24'!E40&gt;'Calculation Table 2'!$F$2,YEARFRAC('3-1-24'!E40,$F$2,)*-12,0)</f>
        <v>0</v>
      </c>
      <c r="H142" s="16">
        <f>IF('3-1-24'!F40&gt;$G$2,(YEARFRAC($F$2,$G$2,3))*12,((YEARFRAC($F$2,'3-1-24'!F40,3))*12))</f>
        <v>1497.0739726027396</v>
      </c>
      <c r="I142" s="17" t="e">
        <f>'3-1-24'!#REF!*(I143/((YEARFRAC($F$2,$G$2,3)*12)))</f>
        <v>#REF!</v>
      </c>
    </row>
    <row r="143" spans="1:9" x14ac:dyDescent="0.25">
      <c r="C143" s="18" t="s">
        <v>15</v>
      </c>
      <c r="D143" s="19">
        <f>(C142+B142)</f>
        <v>1491.0246575342467</v>
      </c>
      <c r="H143" s="18" t="s">
        <v>15</v>
      </c>
      <c r="I143" s="19">
        <f>(H142+G142)</f>
        <v>1497.0739726027396</v>
      </c>
    </row>
    <row r="145" spans="1:9" x14ac:dyDescent="0.25">
      <c r="A145" s="93" t="s">
        <v>13</v>
      </c>
      <c r="B145" s="93"/>
      <c r="C145" s="93"/>
      <c r="D145" s="93"/>
      <c r="F145" s="93" t="s">
        <v>13</v>
      </c>
      <c r="G145" s="93"/>
      <c r="H145" s="93"/>
      <c r="I145" s="93"/>
    </row>
    <row r="146" spans="1:9" x14ac:dyDescent="0.25">
      <c r="A146" s="12" t="s">
        <v>14</v>
      </c>
      <c r="B146" s="15">
        <f>IF('3-1-24'!E41&gt;'Calculation Table 2'!$A$2,YEARFRAC('3-1-24'!E41,$A$2,)*-12,0)</f>
        <v>0</v>
      </c>
      <c r="C146" s="16">
        <f>IF('3-1-24'!F41&gt;$B$2,(YEARFRAC($A$2,$B$2,3))*12,((YEARFRAC($A$2,'3-1-24'!F41,3))*12))</f>
        <v>1491.0246575342467</v>
      </c>
      <c r="D146" s="17">
        <f>'3-1-24'!H41*(D147/((YEARFRAC($A$2,$B$2,3)*12)))</f>
        <v>0</v>
      </c>
      <c r="F146" s="12" t="s">
        <v>14</v>
      </c>
      <c r="G146" s="15">
        <f>IF('3-1-24'!E41&gt;'Calculation Table 2'!$F$2,YEARFRAC('3-1-24'!E41,$F$2,)*-12,0)</f>
        <v>0</v>
      </c>
      <c r="H146" s="16">
        <f>IF('3-1-24'!F41&gt;$G$2,(YEARFRAC($F$2,$G$2,3))*12,((YEARFRAC($F$2,'3-1-24'!F41,3))*12))</f>
        <v>1497.0739726027396</v>
      </c>
      <c r="I146" s="17" t="e">
        <f>'3-1-24'!#REF!*(I147/((YEARFRAC($F$2,$G$2,3)*12)))</f>
        <v>#REF!</v>
      </c>
    </row>
    <row r="147" spans="1:9" x14ac:dyDescent="0.25">
      <c r="C147" s="18" t="s">
        <v>15</v>
      </c>
      <c r="D147" s="19">
        <f>(C146+B146)</f>
        <v>1491.0246575342467</v>
      </c>
      <c r="H147" s="18" t="s">
        <v>15</v>
      </c>
      <c r="I147" s="19">
        <f>(H146+G146)</f>
        <v>1497.0739726027396</v>
      </c>
    </row>
  </sheetData>
  <mergeCells count="72">
    <mergeCell ref="F129:I129"/>
    <mergeCell ref="F133:I133"/>
    <mergeCell ref="F137:I137"/>
    <mergeCell ref="F141:I141"/>
    <mergeCell ref="F145:I145"/>
    <mergeCell ref="F109:I109"/>
    <mergeCell ref="F113:I113"/>
    <mergeCell ref="F117:I117"/>
    <mergeCell ref="F121:I121"/>
    <mergeCell ref="F125:I125"/>
    <mergeCell ref="F89:I89"/>
    <mergeCell ref="F93:I93"/>
    <mergeCell ref="F97:I97"/>
    <mergeCell ref="F101:I101"/>
    <mergeCell ref="F105:I105"/>
    <mergeCell ref="A129:D129"/>
    <mergeCell ref="A133:D133"/>
    <mergeCell ref="A137:D137"/>
    <mergeCell ref="A141:D141"/>
    <mergeCell ref="A145:D145"/>
    <mergeCell ref="A109:D109"/>
    <mergeCell ref="A113:D113"/>
    <mergeCell ref="A117:D117"/>
    <mergeCell ref="A121:D121"/>
    <mergeCell ref="A125:D125"/>
    <mergeCell ref="A89:D89"/>
    <mergeCell ref="A93:D93"/>
    <mergeCell ref="A97:D97"/>
    <mergeCell ref="A101:D101"/>
    <mergeCell ref="A105:D105"/>
    <mergeCell ref="A81:D81"/>
    <mergeCell ref="A85:D85"/>
    <mergeCell ref="F81:I81"/>
    <mergeCell ref="F85:I85"/>
    <mergeCell ref="A49:D49"/>
    <mergeCell ref="F49:I49"/>
    <mergeCell ref="A61:D61"/>
    <mergeCell ref="A69:D69"/>
    <mergeCell ref="A73:D73"/>
    <mergeCell ref="A77:D77"/>
    <mergeCell ref="F61:I61"/>
    <mergeCell ref="F65:I65"/>
    <mergeCell ref="F69:I69"/>
    <mergeCell ref="F73:I73"/>
    <mergeCell ref="F77:I77"/>
    <mergeCell ref="A65:D65"/>
    <mergeCell ref="A1:B1"/>
    <mergeCell ref="A9:D9"/>
    <mergeCell ref="F29:I29"/>
    <mergeCell ref="F33:I33"/>
    <mergeCell ref="F37:I37"/>
    <mergeCell ref="F1:G1"/>
    <mergeCell ref="F9:I9"/>
    <mergeCell ref="F13:I13"/>
    <mergeCell ref="F17:I17"/>
    <mergeCell ref="F21:I21"/>
    <mergeCell ref="A13:D13"/>
    <mergeCell ref="A17:D17"/>
    <mergeCell ref="F25:I25"/>
    <mergeCell ref="A25:D25"/>
    <mergeCell ref="A29:D29"/>
    <mergeCell ref="A33:D33"/>
    <mergeCell ref="A21:D21"/>
    <mergeCell ref="F53:I53"/>
    <mergeCell ref="A53:D53"/>
    <mergeCell ref="F57:I57"/>
    <mergeCell ref="A57:D57"/>
    <mergeCell ref="A41:D41"/>
    <mergeCell ref="A45:D45"/>
    <mergeCell ref="F41:I41"/>
    <mergeCell ref="F45:I45"/>
    <mergeCell ref="A37:D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63CD1-2FA3-4186-8F62-CFF6DA199CD3}">
  <dimension ref="A1:I151"/>
  <sheetViews>
    <sheetView zoomScaleNormal="100" workbookViewId="0">
      <selection activeCell="P19" sqref="P19"/>
    </sheetView>
  </sheetViews>
  <sheetFormatPr defaultRowHeight="15" x14ac:dyDescent="0.25"/>
  <cols>
    <col min="1" max="1" width="13.42578125" style="12" bestFit="1" customWidth="1"/>
    <col min="2" max="2" width="10.5703125" style="12" bestFit="1" customWidth="1"/>
    <col min="3" max="4" width="9.140625" style="12"/>
    <col min="5" max="5" width="9.140625" style="34"/>
    <col min="6" max="6" width="13.42578125" style="12" bestFit="1" customWidth="1"/>
    <col min="7" max="7" width="10.5703125" style="12" bestFit="1" customWidth="1"/>
    <col min="8" max="9" width="9.140625" style="12"/>
  </cols>
  <sheetData>
    <row r="1" spans="1:9" x14ac:dyDescent="0.25">
      <c r="A1" s="93" t="s">
        <v>16</v>
      </c>
      <c r="B1" s="93"/>
      <c r="F1" s="93" t="s">
        <v>16</v>
      </c>
      <c r="G1" s="93"/>
    </row>
    <row r="2" spans="1:9" x14ac:dyDescent="0.25">
      <c r="A2" s="14">
        <v>45536</v>
      </c>
      <c r="B2" s="14">
        <v>45900</v>
      </c>
      <c r="F2" s="14">
        <v>45717</v>
      </c>
      <c r="G2" s="14">
        <v>45900</v>
      </c>
    </row>
    <row r="9" spans="1:9" x14ac:dyDescent="0.25">
      <c r="A9" s="93" t="s">
        <v>13</v>
      </c>
      <c r="B9" s="93"/>
      <c r="C9" s="93"/>
      <c r="D9" s="93"/>
      <c r="F9" s="93" t="s">
        <v>13</v>
      </c>
      <c r="G9" s="93"/>
      <c r="H9" s="93"/>
      <c r="I9" s="93"/>
    </row>
    <row r="10" spans="1:9" x14ac:dyDescent="0.25">
      <c r="A10" s="12" t="s">
        <v>14</v>
      </c>
      <c r="B10" s="15">
        <f>IF('9-1-24'!E7&gt;'Calculation Table 3'!A2,YEARFRAC('9-1-24'!E7,A2,)*-12,0)</f>
        <v>0</v>
      </c>
      <c r="C10" s="16">
        <f>IF('9-1-24'!F7&gt;B2,(YEARFRAC(A2,B2,3))*12,((YEARFRAC(A2,'9-1-24'!F7,3))*12))</f>
        <v>1497.0739726027396</v>
      </c>
      <c r="D10" s="17">
        <f>'9-1-24'!H7*(D11/((YEARFRAC(A2,B2,3)*12)))</f>
        <v>0</v>
      </c>
      <c r="F10" s="12" t="s">
        <v>14</v>
      </c>
      <c r="G10" s="15">
        <f>IF('9-1-24'!E7&gt;'Calculation Table 3'!F2,YEARFRAC('9-1-24'!E7,F2,)*-12,0)</f>
        <v>0</v>
      </c>
      <c r="H10" s="16">
        <f>IF('9-1-24'!F7&gt;G2,(YEARFRAC(F2,G2,3))*12,((YEARFRAC(F2,'9-1-24'!F7,3))*12))</f>
        <v>1503.0246575342467</v>
      </c>
      <c r="I10" s="17" t="e">
        <f>#REF!*(I11/((YEARFRAC(F2,G2,3)*12)))</f>
        <v>#REF!</v>
      </c>
    </row>
    <row r="11" spans="1:9" x14ac:dyDescent="0.25">
      <c r="C11" s="18" t="s">
        <v>15</v>
      </c>
      <c r="D11" s="19">
        <f>(C10+B10)</f>
        <v>1497.0739726027396</v>
      </c>
      <c r="H11" s="18" t="s">
        <v>15</v>
      </c>
      <c r="I11" s="19">
        <f>(H10+G10)</f>
        <v>1503.0246575342467</v>
      </c>
    </row>
    <row r="13" spans="1:9" x14ac:dyDescent="0.25">
      <c r="A13" s="93" t="s">
        <v>13</v>
      </c>
      <c r="B13" s="93"/>
      <c r="C13" s="93"/>
      <c r="D13" s="93"/>
      <c r="F13" s="93" t="s">
        <v>13</v>
      </c>
      <c r="G13" s="93"/>
      <c r="H13" s="93"/>
      <c r="I13" s="93"/>
    </row>
    <row r="14" spans="1:9" x14ac:dyDescent="0.25">
      <c r="A14" s="12" t="s">
        <v>14</v>
      </c>
      <c r="B14" s="15">
        <f>IF('9-1-24'!E8&gt;'Calculation Table 3'!A2,YEARFRAC('9-1-24'!E8,A2,)*-12,0)</f>
        <v>0</v>
      </c>
      <c r="C14" s="16">
        <f>IF('9-1-24'!F8&gt;B2,(YEARFRAC(A2,B2,3))*12,((YEARFRAC(A2,'9-1-24'!F8,3))*12))</f>
        <v>1497.0739726027396</v>
      </c>
      <c r="D14" s="17">
        <f>'9-1-24'!H8*(D15/((YEARFRAC(A2,B2,3)*12)))</f>
        <v>0</v>
      </c>
      <c r="F14" s="12" t="s">
        <v>14</v>
      </c>
      <c r="G14" s="15">
        <f>IF('9-1-24'!E8&gt;'Calculation Table 3'!F2,YEARFRAC('9-1-24'!E8,F2,)*-12,0)</f>
        <v>0</v>
      </c>
      <c r="H14" s="16">
        <f>IF('9-1-24'!F8&gt;G2,(YEARFRAC(F2,G2,3))*12,((YEARFRAC(F2,'9-1-24'!F8,3))*12))</f>
        <v>1503.0246575342467</v>
      </c>
      <c r="I14" s="17" t="e">
        <f>'9-1-24'!#REF!*(I15/((YEARFRAC(F2,G2,3)*12)))</f>
        <v>#REF!</v>
      </c>
    </row>
    <row r="15" spans="1:9" x14ac:dyDescent="0.25">
      <c r="C15" s="18" t="s">
        <v>15</v>
      </c>
      <c r="D15" s="19">
        <f>(C14+B14)</f>
        <v>1497.0739726027396</v>
      </c>
      <c r="H15" s="18" t="s">
        <v>15</v>
      </c>
      <c r="I15" s="19">
        <f>(H14+G14)</f>
        <v>1503.0246575342467</v>
      </c>
    </row>
    <row r="17" spans="1:9" x14ac:dyDescent="0.25">
      <c r="A17" s="93" t="s">
        <v>13</v>
      </c>
      <c r="B17" s="93"/>
      <c r="C17" s="93"/>
      <c r="D17" s="93"/>
      <c r="F17" s="93" t="s">
        <v>13</v>
      </c>
      <c r="G17" s="93"/>
      <c r="H17" s="93"/>
      <c r="I17" s="93"/>
    </row>
    <row r="18" spans="1:9" x14ac:dyDescent="0.25">
      <c r="A18" s="12" t="s">
        <v>14</v>
      </c>
      <c r="B18" s="15">
        <f>IF('9-1-24'!E9&gt;'Calculation Table 3'!A2,YEARFRAC('9-1-24'!E12,A2,)*-12,0)</f>
        <v>0</v>
      </c>
      <c r="C18" s="16">
        <f>IF('9-1-24'!F9&gt;B2,(YEARFRAC(A2,B2,3))*12,((YEARFRAC(A2,'9-1-24'!F9,3))*12))</f>
        <v>1497.0739726027396</v>
      </c>
      <c r="D18" s="17">
        <f>'9-1-24'!H9*(D19/((YEARFRAC(A2,B2,3)*12)))</f>
        <v>0</v>
      </c>
      <c r="F18" s="12" t="s">
        <v>14</v>
      </c>
      <c r="G18" s="15">
        <f>IF('9-1-24'!E9&gt;'Calculation Table 3'!F2,YEARFRAC('9-1-24'!E9,F2,)*-12,0)</f>
        <v>0</v>
      </c>
      <c r="H18" s="16">
        <f>IF('9-1-24'!F9&gt;G2,(YEARFRAC(F2,G2,3))*12,((YEARFRAC(F2,'9-1-24'!F9,3))*12))</f>
        <v>1503.0246575342467</v>
      </c>
      <c r="I18" s="17" t="e">
        <f>'9-1-24'!#REF!*(I19/((YEARFRAC(F2,G2,3)*12)))</f>
        <v>#REF!</v>
      </c>
    </row>
    <row r="19" spans="1:9" x14ac:dyDescent="0.25">
      <c r="C19" s="18" t="s">
        <v>15</v>
      </c>
      <c r="D19" s="19">
        <f>(C18+B18)</f>
        <v>1497.0739726027396</v>
      </c>
      <c r="H19" s="18" t="s">
        <v>15</v>
      </c>
      <c r="I19" s="19">
        <f>(H18+G18)</f>
        <v>1503.0246575342467</v>
      </c>
    </row>
    <row r="21" spans="1:9" x14ac:dyDescent="0.25">
      <c r="A21" s="93" t="s">
        <v>13</v>
      </c>
      <c r="B21" s="93"/>
      <c r="C21" s="93"/>
      <c r="D21" s="93"/>
      <c r="F21" s="93" t="s">
        <v>13</v>
      </c>
      <c r="G21" s="93"/>
      <c r="H21" s="93"/>
      <c r="I21" s="93"/>
    </row>
    <row r="22" spans="1:9" x14ac:dyDescent="0.25">
      <c r="A22" s="12" t="s">
        <v>14</v>
      </c>
      <c r="B22" s="15">
        <f>IF('9-1-24'!E10&gt;'Calculation Table 3'!A2,YEARFRAC('9-1-24'!E10,A2,)*-12,0)</f>
        <v>0</v>
      </c>
      <c r="C22" s="16">
        <f>IF('9-1-24'!F10&gt;B2,(YEARFRAC(A2,B2,3))*12,((YEARFRAC(A2,'9-1-24'!F10,3))*12))</f>
        <v>1497.0739726027396</v>
      </c>
      <c r="D22" s="17">
        <f>'9-1-24'!H10*(D23/((YEARFRAC(A2,B2,3)*12)))</f>
        <v>0</v>
      </c>
      <c r="F22" s="12" t="s">
        <v>14</v>
      </c>
      <c r="G22" s="15">
        <f>IF('9-1-24'!E10&gt;'Calculation Table 3'!F2,YEARFRAC('9-1-24'!E10,F2,)*-12,0)</f>
        <v>0</v>
      </c>
      <c r="H22" s="16">
        <f>IF('9-1-24'!F10&gt;G2,(YEARFRAC(F2,G2,3))*12,((YEARFRAC(F2,'9-1-24'!F10,3))*12))</f>
        <v>1503.0246575342467</v>
      </c>
      <c r="I22" s="17" t="e">
        <f>'9-1-24'!#REF!*(I23/((YEARFRAC(F2,G2,3)*12)))</f>
        <v>#REF!</v>
      </c>
    </row>
    <row r="23" spans="1:9" x14ac:dyDescent="0.25">
      <c r="C23" s="18" t="s">
        <v>15</v>
      </c>
      <c r="D23" s="19">
        <f>(C22+B22)</f>
        <v>1497.0739726027396</v>
      </c>
      <c r="H23" s="18" t="s">
        <v>15</v>
      </c>
      <c r="I23" s="19">
        <f>(H22+G22)</f>
        <v>1503.0246575342467</v>
      </c>
    </row>
    <row r="25" spans="1:9" x14ac:dyDescent="0.25">
      <c r="A25" s="93" t="s">
        <v>13</v>
      </c>
      <c r="B25" s="93"/>
      <c r="C25" s="93"/>
      <c r="D25" s="93"/>
      <c r="F25" s="93" t="s">
        <v>13</v>
      </c>
      <c r="G25" s="93"/>
      <c r="H25" s="93"/>
      <c r="I25" s="93"/>
    </row>
    <row r="26" spans="1:9" x14ac:dyDescent="0.25">
      <c r="A26" s="12" t="s">
        <v>14</v>
      </c>
      <c r="B26" s="15">
        <f>IF('9-1-24'!E11&gt;'Calculation Table 3'!A2,YEARFRAC('9-1-24'!E11,A2,)*-12,0)</f>
        <v>0</v>
      </c>
      <c r="C26" s="16">
        <f>IF('9-1-24'!F11&gt;B2,(YEARFRAC(A2,B2,3))*12,((YEARFRAC(A2,'9-1-24'!F11,3))*12))</f>
        <v>1497.0739726027396</v>
      </c>
      <c r="D26" s="17">
        <f>'9-1-24'!H11*(D27/((YEARFRAC(A2,B2,3)*12)))</f>
        <v>0</v>
      </c>
      <c r="F26" s="12" t="s">
        <v>14</v>
      </c>
      <c r="G26" s="15">
        <f>IF('9-1-24'!E11&gt;'Calculation Table 3'!F2,YEARFRAC('9-1-24'!E11,F2,)*-12,0)</f>
        <v>0</v>
      </c>
      <c r="H26" s="16">
        <f>IF('9-1-24'!F11&gt;G2,(YEARFRAC(F2,G2,3))*12,((YEARFRAC(F2,'9-1-24'!F11,3))*12))</f>
        <v>1503.0246575342467</v>
      </c>
      <c r="I26" s="17" t="e">
        <f>'9-1-24'!#REF!*(I27/((YEARFRAC(F2,G2,3)*12)))</f>
        <v>#REF!</v>
      </c>
    </row>
    <row r="27" spans="1:9" x14ac:dyDescent="0.25">
      <c r="C27" s="18" t="s">
        <v>15</v>
      </c>
      <c r="D27" s="19">
        <f>(C26+B26)</f>
        <v>1497.0739726027396</v>
      </c>
      <c r="H27" s="18" t="s">
        <v>15</v>
      </c>
      <c r="I27" s="19">
        <f>(H26+G26)</f>
        <v>1503.0246575342467</v>
      </c>
    </row>
    <row r="29" spans="1:9" x14ac:dyDescent="0.25">
      <c r="A29" s="93" t="s">
        <v>13</v>
      </c>
      <c r="B29" s="93"/>
      <c r="C29" s="93"/>
      <c r="D29" s="93"/>
      <c r="F29" s="93" t="s">
        <v>13</v>
      </c>
      <c r="G29" s="93"/>
      <c r="H29" s="93"/>
      <c r="I29" s="93"/>
    </row>
    <row r="30" spans="1:9" x14ac:dyDescent="0.25">
      <c r="A30" s="12" t="s">
        <v>14</v>
      </c>
      <c r="B30" s="15">
        <f>IF('9-1-24'!E12&gt;'Calculation Table 3'!A2,YEARFRAC('9-1-24'!E12,A2,)*-12,0)</f>
        <v>0</v>
      </c>
      <c r="C30" s="16">
        <f>IF('9-1-24'!F12&gt;B2,(YEARFRAC(A2,B2,3))*12,((YEARFRAC(A2,'9-1-24'!F12,3))*12))</f>
        <v>1497.0739726027396</v>
      </c>
      <c r="D30" s="17">
        <f>'9-1-24'!H12*(D31/((YEARFRAC(A2,B2,3)*12)))</f>
        <v>0</v>
      </c>
      <c r="F30" s="12" t="s">
        <v>14</v>
      </c>
      <c r="G30" s="15">
        <f>IF('9-1-24'!E12&gt;'Calculation Table 3'!F2,YEARFRAC('9-1-24'!E12,F2,)*-12,0)</f>
        <v>0</v>
      </c>
      <c r="H30" s="16">
        <f>IF('9-1-24'!F12&gt;G2,(YEARFRAC(F2,G2,3))*12,((YEARFRAC(F2,'9-1-24'!F12,3))*12))</f>
        <v>1503.0246575342467</v>
      </c>
      <c r="I30" s="17" t="e">
        <f>'9-1-24'!#REF!*(I31/((YEARFRAC(F2,G2,3)*12)))</f>
        <v>#REF!</v>
      </c>
    </row>
    <row r="31" spans="1:9" x14ac:dyDescent="0.25">
      <c r="C31" s="18" t="s">
        <v>15</v>
      </c>
      <c r="D31" s="19">
        <f>(C30+B30)</f>
        <v>1497.0739726027396</v>
      </c>
      <c r="H31" s="18" t="s">
        <v>15</v>
      </c>
      <c r="I31" s="19">
        <f>(H30+G30)</f>
        <v>1503.0246575342467</v>
      </c>
    </row>
    <row r="33" spans="1:9" x14ac:dyDescent="0.25">
      <c r="A33" s="93" t="s">
        <v>13</v>
      </c>
      <c r="B33" s="93"/>
      <c r="C33" s="93"/>
      <c r="D33" s="93"/>
      <c r="F33" s="93" t="s">
        <v>13</v>
      </c>
      <c r="G33" s="93"/>
      <c r="H33" s="93"/>
      <c r="I33" s="93"/>
    </row>
    <row r="34" spans="1:9" x14ac:dyDescent="0.25">
      <c r="A34" s="12" t="s">
        <v>14</v>
      </c>
      <c r="B34" s="15">
        <f>IF('9-1-24'!E13&gt;'Calculation Table 3'!A2,YEARFRAC('9-1-24'!E13,A2,)*-12,0)</f>
        <v>0</v>
      </c>
      <c r="C34" s="16">
        <f>IF('9-1-24'!F13&gt;B2,(YEARFRAC(A2,B2,3))*12,((YEARFRAC(A2,'9-1-24'!F13,3))*12))</f>
        <v>1497.0739726027396</v>
      </c>
      <c r="D34" s="17">
        <f>'9-1-24'!H13*(D35/((YEARFRAC(A2,B2,3)*12)))</f>
        <v>0</v>
      </c>
      <c r="F34" s="12" t="s">
        <v>14</v>
      </c>
      <c r="G34" s="15">
        <f>IF('9-1-24'!E13&gt;'Calculation Table 3'!F2,YEARFRAC('9-1-24'!E13,F2,)*-12,0)</f>
        <v>0</v>
      </c>
      <c r="H34" s="16">
        <f>IF('9-1-24'!F13&gt;G2,(YEARFRAC(F2,G2,3))*12,((YEARFRAC(F2,'9-1-24'!F13,3))*12))</f>
        <v>1503.0246575342467</v>
      </c>
      <c r="I34" s="17" t="e">
        <f>'9-1-24'!#REF!*(I35/((YEARFRAC(F2,G2,3)*12)))</f>
        <v>#REF!</v>
      </c>
    </row>
    <row r="35" spans="1:9" x14ac:dyDescent="0.25">
      <c r="C35" s="18" t="s">
        <v>15</v>
      </c>
      <c r="D35" s="19">
        <f>(C34+B34)</f>
        <v>1497.0739726027396</v>
      </c>
      <c r="H35" s="18" t="s">
        <v>15</v>
      </c>
      <c r="I35" s="19">
        <f>(H34+G34)</f>
        <v>1503.0246575342467</v>
      </c>
    </row>
    <row r="37" spans="1:9" x14ac:dyDescent="0.25">
      <c r="A37" s="93" t="s">
        <v>13</v>
      </c>
      <c r="B37" s="93"/>
      <c r="C37" s="93"/>
      <c r="D37" s="93"/>
      <c r="F37" s="93" t="s">
        <v>13</v>
      </c>
      <c r="G37" s="93"/>
      <c r="H37" s="93"/>
      <c r="I37" s="93"/>
    </row>
    <row r="38" spans="1:9" x14ac:dyDescent="0.25">
      <c r="A38" s="12" t="s">
        <v>14</v>
      </c>
      <c r="B38" s="15">
        <f>IF('9-1-24'!E14&gt;'Calculation Table 3'!A2,YEARFRAC('9-1-24'!E14,A2,)*-12,0)</f>
        <v>0</v>
      </c>
      <c r="C38" s="16">
        <f>IF('9-1-24'!F14&gt;B2,(YEARFRAC(A2,B2,3))*12,((YEARFRAC(A2,'9-1-24'!F14,3))*12))</f>
        <v>1497.0739726027396</v>
      </c>
      <c r="D38" s="17">
        <f>'9-1-24'!H14*(D39/((YEARFRAC(A2,B2,3)*12)))</f>
        <v>0</v>
      </c>
      <c r="F38" s="12" t="s">
        <v>14</v>
      </c>
      <c r="G38" s="15">
        <f>IF('9-1-24'!E14&gt;'Calculation Table 3'!F2,YEARFRAC('9-1-24'!E14,F2,)*-12,0)</f>
        <v>0</v>
      </c>
      <c r="H38" s="16">
        <f>IF('9-1-24'!F14&gt;G2,(YEARFRAC(F2,G2,3))*12,((YEARFRAC(F2,'9-1-24'!F14,3))*12))</f>
        <v>1503.0246575342467</v>
      </c>
      <c r="I38" s="17" t="e">
        <f>'9-1-24'!#REF!*(I39/((YEARFRAC(F2,G2,3)*12)))</f>
        <v>#REF!</v>
      </c>
    </row>
    <row r="39" spans="1:9" x14ac:dyDescent="0.25">
      <c r="C39" s="18" t="s">
        <v>15</v>
      </c>
      <c r="D39" s="19">
        <f>(C38+B38)</f>
        <v>1497.0739726027396</v>
      </c>
      <c r="H39" s="18" t="s">
        <v>15</v>
      </c>
      <c r="I39" s="19">
        <f>(H38+G38)</f>
        <v>1503.0246575342467</v>
      </c>
    </row>
    <row r="41" spans="1:9" x14ac:dyDescent="0.25">
      <c r="A41" s="93" t="s">
        <v>13</v>
      </c>
      <c r="B41" s="93"/>
      <c r="C41" s="93"/>
      <c r="D41" s="93"/>
      <c r="F41" s="93" t="s">
        <v>13</v>
      </c>
      <c r="G41" s="93"/>
      <c r="H41" s="93"/>
      <c r="I41" s="93"/>
    </row>
    <row r="42" spans="1:9" x14ac:dyDescent="0.25">
      <c r="A42" s="12" t="s">
        <v>14</v>
      </c>
      <c r="B42" s="15">
        <f>IF('9-1-24'!E15&gt;'Calculation Table 3'!A2,YEARFRAC('9-1-24'!E15,A2,)*-12,0)</f>
        <v>0</v>
      </c>
      <c r="C42" s="16">
        <f>IF('9-1-24'!F15&gt;B2,(YEARFRAC(A2,B2,3))*12,((YEARFRAC(A2,'9-1-24'!F15,3))*12))</f>
        <v>1497.0739726027396</v>
      </c>
      <c r="D42" s="17">
        <f>'9-1-24'!H15*(D43/((YEARFRAC(A2,B2,3)*12)))</f>
        <v>0</v>
      </c>
      <c r="F42" s="12" t="s">
        <v>14</v>
      </c>
      <c r="G42" s="15">
        <f>IF('9-1-24'!E15&gt;'Calculation Table 3'!F2,YEARFRAC('9-1-24'!E15,F2,)*-12,0)</f>
        <v>0</v>
      </c>
      <c r="H42" s="16">
        <f>IF('9-1-24'!F15&gt;G2,(YEARFRAC(F2,G2,3))*12,((YEARFRAC(F2,'9-1-24'!F15,3))*12))</f>
        <v>1503.0246575342467</v>
      </c>
      <c r="I42" s="17" t="e">
        <f>'9-1-24'!#REF!*(I43/((YEARFRAC(F2,G2,3)*12)))</f>
        <v>#REF!</v>
      </c>
    </row>
    <row r="43" spans="1:9" x14ac:dyDescent="0.25">
      <c r="C43" s="18" t="s">
        <v>15</v>
      </c>
      <c r="D43" s="19">
        <f>(C42+B42)</f>
        <v>1497.0739726027396</v>
      </c>
      <c r="H43" s="18" t="s">
        <v>15</v>
      </c>
      <c r="I43" s="19">
        <f>(H42+G42)</f>
        <v>1503.0246575342467</v>
      </c>
    </row>
    <row r="45" spans="1:9" x14ac:dyDescent="0.25">
      <c r="A45" s="93" t="s">
        <v>13</v>
      </c>
      <c r="B45" s="93"/>
      <c r="C45" s="93"/>
      <c r="D45" s="93"/>
      <c r="F45" s="93" t="s">
        <v>13</v>
      </c>
      <c r="G45" s="93"/>
      <c r="H45" s="93"/>
      <c r="I45" s="93"/>
    </row>
    <row r="46" spans="1:9" x14ac:dyDescent="0.25">
      <c r="A46" s="12" t="s">
        <v>14</v>
      </c>
      <c r="B46" s="15">
        <f>IF('9-1-24'!E16&gt;'Calculation Table 3'!A2,YEARFRAC('9-1-24'!E16,A2,)*-12,0)</f>
        <v>0</v>
      </c>
      <c r="C46" s="16">
        <f>IF('9-1-24'!F16&gt;B2,(YEARFRAC(A2,B2,3))*12,((YEARFRAC(A2,'9-1-24'!F16,3))*12))</f>
        <v>1497.0739726027396</v>
      </c>
      <c r="D46" s="17">
        <f>'9-1-24'!H16*(D47/((YEARFRAC(A2,B2,3)*12)))</f>
        <v>0</v>
      </c>
      <c r="F46" s="12" t="s">
        <v>14</v>
      </c>
      <c r="G46" s="15">
        <f>IF('9-1-24'!E16&gt;'Calculation Table 3'!F2,YEARFRAC('9-1-24'!E16,F2,)*-12,0)</f>
        <v>0</v>
      </c>
      <c r="H46" s="16">
        <f>IF('9-1-24'!F16&gt;G2,(YEARFRAC(F2,G2,3))*12,((YEARFRAC(F2,'9-1-24'!F16,3))*12))</f>
        <v>1503.0246575342467</v>
      </c>
      <c r="I46" s="17" t="e">
        <f>'9-1-24'!#REF!*(I47/((YEARFRAC(F2,G2,3)*12)))</f>
        <v>#REF!</v>
      </c>
    </row>
    <row r="47" spans="1:9" x14ac:dyDescent="0.25">
      <c r="C47" s="18" t="s">
        <v>15</v>
      </c>
      <c r="D47" s="19">
        <f>(C46+B46)</f>
        <v>1497.0739726027396</v>
      </c>
      <c r="H47" s="18" t="s">
        <v>15</v>
      </c>
      <c r="I47" s="19">
        <f>(H46+G46)</f>
        <v>1503.0246575342467</v>
      </c>
    </row>
    <row r="49" spans="1:9" x14ac:dyDescent="0.25">
      <c r="A49" s="93" t="s">
        <v>13</v>
      </c>
      <c r="B49" s="93"/>
      <c r="C49" s="93"/>
      <c r="D49" s="93"/>
      <c r="F49" s="93" t="s">
        <v>13</v>
      </c>
      <c r="G49" s="93"/>
      <c r="H49" s="93"/>
      <c r="I49" s="93"/>
    </row>
    <row r="50" spans="1:9" x14ac:dyDescent="0.25">
      <c r="A50" s="12" t="s">
        <v>14</v>
      </c>
      <c r="B50" s="15">
        <f>IF('9-1-24'!E17&gt;'Calculation Table 3'!A2,YEARFRAC('9-1-24'!E17,A2,)*-12,0)</f>
        <v>0</v>
      </c>
      <c r="C50" s="16">
        <f>IF('9-1-24'!F17&gt;B2,(YEARFRAC(A2,B2,3))*12,((YEARFRAC(A2,'9-1-24'!F17,3))*12))</f>
        <v>1497.0739726027396</v>
      </c>
      <c r="D50" s="17">
        <f>'9-1-24'!H17*(D51/((YEARFRAC(A2,B2,3)*12)))</f>
        <v>0</v>
      </c>
      <c r="F50" s="12" t="s">
        <v>14</v>
      </c>
      <c r="G50" s="15">
        <f>IF('9-1-24'!E17&gt;'Calculation Table 3'!F2,YEARFRAC('9-1-24'!E17,F2,)*-12,0)</f>
        <v>0</v>
      </c>
      <c r="H50" s="16">
        <f>IF('9-1-24'!F17&gt;G2,(YEARFRAC(F2,G2,3))*12,((YEARFRAC(F2,'9-1-24'!F17,3))*12))</f>
        <v>1503.0246575342467</v>
      </c>
      <c r="I50" s="17" t="e">
        <f>'9-1-24'!#REF!*(I51/((YEARFRAC(F2,G2,3)*12)))</f>
        <v>#REF!</v>
      </c>
    </row>
    <row r="51" spans="1:9" x14ac:dyDescent="0.25">
      <c r="C51" s="18" t="s">
        <v>15</v>
      </c>
      <c r="D51" s="19">
        <f>(C50+B50)</f>
        <v>1497.0739726027396</v>
      </c>
      <c r="H51" s="18" t="s">
        <v>15</v>
      </c>
      <c r="I51" s="19">
        <f>(H50+G50)</f>
        <v>1503.0246575342467</v>
      </c>
    </row>
    <row r="53" spans="1:9" x14ac:dyDescent="0.25">
      <c r="A53" s="93" t="s">
        <v>13</v>
      </c>
      <c r="B53" s="93"/>
      <c r="C53" s="93"/>
      <c r="D53" s="93"/>
      <c r="F53" s="93" t="s">
        <v>13</v>
      </c>
      <c r="G53" s="93"/>
      <c r="H53" s="93"/>
      <c r="I53" s="93"/>
    </row>
    <row r="54" spans="1:9" x14ac:dyDescent="0.25">
      <c r="A54" s="12" t="s">
        <v>14</v>
      </c>
      <c r="B54" s="15">
        <f>IF('9-1-24'!E18&gt;'Calculation Table 3'!A2,YEARFRAC('9-1-24'!E18,A2,)*-12,0)</f>
        <v>0</v>
      </c>
      <c r="C54" s="16">
        <f>IF('9-1-24'!F18&gt;B2,(YEARFRAC(A2,B2,3))*12,((YEARFRAC(A2,'9-1-24'!F18,3))*12))</f>
        <v>1497.0739726027396</v>
      </c>
      <c r="D54" s="17">
        <f>'9-1-24'!H18*(D55/((YEARFRAC(A2,B2,3)*12)))</f>
        <v>0</v>
      </c>
      <c r="F54" s="12" t="s">
        <v>14</v>
      </c>
      <c r="G54" s="15">
        <f>IF('9-1-24'!E18&gt;'Calculation Table 3'!F2,YEARFRAC('9-1-24'!E18,F2,)*-12,0)</f>
        <v>0</v>
      </c>
      <c r="H54" s="16">
        <f>IF('9-1-24'!F18&gt;G2,(YEARFRAC(F2,G2,3))*12,((YEARFRAC(F2,'9-1-24'!F18,3))*12))</f>
        <v>1503.0246575342467</v>
      </c>
      <c r="I54" s="17" t="e">
        <f>'9-1-24'!#REF!*(I55/((YEARFRAC(F2,G2,3)*12)))</f>
        <v>#REF!</v>
      </c>
    </row>
    <row r="55" spans="1:9" x14ac:dyDescent="0.25">
      <c r="C55" s="18" t="s">
        <v>15</v>
      </c>
      <c r="D55" s="19">
        <f>(C54+B54)</f>
        <v>1497.0739726027396</v>
      </c>
      <c r="H55" s="18" t="s">
        <v>15</v>
      </c>
      <c r="I55" s="19">
        <f>(H54+G54)</f>
        <v>1503.0246575342467</v>
      </c>
    </row>
    <row r="57" spans="1:9" x14ac:dyDescent="0.25">
      <c r="A57" s="93" t="s">
        <v>13</v>
      </c>
      <c r="B57" s="93"/>
      <c r="C57" s="93"/>
      <c r="D57" s="93"/>
      <c r="F57" s="93" t="s">
        <v>13</v>
      </c>
      <c r="G57" s="93"/>
      <c r="H57" s="93"/>
      <c r="I57" s="93"/>
    </row>
    <row r="58" spans="1:9" x14ac:dyDescent="0.25">
      <c r="A58" s="12" t="s">
        <v>14</v>
      </c>
      <c r="B58" s="15">
        <f>IF('9-1-24'!E19&gt;'Calculation Table 3'!A2,YEARFRAC('9-1-24'!E19,A2,)*-12,0)</f>
        <v>0</v>
      </c>
      <c r="C58" s="16">
        <f>IF('9-1-24'!F19&gt;B2,(YEARFRAC(A2,B2,3))*12,((YEARFRAC(A2,'9-1-24'!F19,3))*12))</f>
        <v>1497.0739726027396</v>
      </c>
      <c r="D58" s="17">
        <f>'9-1-24'!H19*(D59/((YEARFRAC(A2,B2,3)*12)))</f>
        <v>0</v>
      </c>
      <c r="F58" s="12" t="s">
        <v>14</v>
      </c>
      <c r="G58" s="15">
        <f>IF('9-1-24'!E19&gt;'Calculation Table 3'!F2,YEARFRAC('9-1-24'!E19,F2,)*-12,0)</f>
        <v>0</v>
      </c>
      <c r="H58" s="16">
        <f>IF('9-1-24'!F19&gt;G2,(YEARFRAC(F2,G2,3))*12,((YEARFRAC(F2,'9-1-24'!F19,3))*12))</f>
        <v>1503.0246575342467</v>
      </c>
      <c r="I58" s="17" t="e">
        <f>'9-1-24'!#REF!*(I59/((YEARFRAC(F2,G2,3)*12)))</f>
        <v>#REF!</v>
      </c>
    </row>
    <row r="59" spans="1:9" x14ac:dyDescent="0.25">
      <c r="C59" s="18" t="s">
        <v>15</v>
      </c>
      <c r="D59" s="19">
        <f>(C58+B58)</f>
        <v>1497.0739726027396</v>
      </c>
      <c r="H59" s="18" t="s">
        <v>15</v>
      </c>
      <c r="I59" s="19">
        <f>(H58+G58)</f>
        <v>1503.0246575342467</v>
      </c>
    </row>
    <row r="61" spans="1:9" x14ac:dyDescent="0.25">
      <c r="A61" s="93" t="s">
        <v>13</v>
      </c>
      <c r="B61" s="93"/>
      <c r="C61" s="93"/>
      <c r="D61" s="93"/>
      <c r="F61" s="93" t="s">
        <v>13</v>
      </c>
      <c r="G61" s="93"/>
      <c r="H61" s="93"/>
      <c r="I61" s="93"/>
    </row>
    <row r="62" spans="1:9" x14ac:dyDescent="0.25">
      <c r="A62" s="12" t="s">
        <v>14</v>
      </c>
      <c r="B62" s="15">
        <f>IF('9-1-24'!E20&gt;'Calculation Table 3'!A2,YEARFRAC('9-1-24'!E20,A2,)*-12,0)</f>
        <v>0</v>
      </c>
      <c r="C62" s="16">
        <f>IF('9-1-24'!F20&gt;B2,(YEARFRAC(A2,B2,3))*12,((YEARFRAC(A2,'9-1-24'!F20,3))*12))</f>
        <v>1497.0739726027396</v>
      </c>
      <c r="D62" s="17">
        <f>'9-1-24'!H20*(D63/((YEARFRAC(A2,B2,3)*12)))</f>
        <v>0</v>
      </c>
      <c r="F62" s="12" t="s">
        <v>14</v>
      </c>
      <c r="G62" s="15">
        <f>IF('9-1-24'!E20&gt;'Calculation Table 3'!F2,YEARFRAC('9-1-24'!E20,F2,)*-12,0)</f>
        <v>0</v>
      </c>
      <c r="H62" s="16">
        <f>IF('9-1-24'!F20&gt;G2,(YEARFRAC(F2,G2,3))*12,((YEARFRAC(F2,'9-1-24'!F20,3))*12))</f>
        <v>1503.0246575342467</v>
      </c>
      <c r="I62" s="17" t="e">
        <f>'9-1-24'!#REF!*(I63/((YEARFRAC(F2,G2,3)*12)))</f>
        <v>#REF!</v>
      </c>
    </row>
    <row r="63" spans="1:9" x14ac:dyDescent="0.25">
      <c r="C63" s="18" t="s">
        <v>15</v>
      </c>
      <c r="D63" s="19">
        <f>(C62+B62)</f>
        <v>1497.0739726027396</v>
      </c>
      <c r="H63" s="18" t="s">
        <v>15</v>
      </c>
      <c r="I63" s="19">
        <f>(H62+G62)</f>
        <v>1503.0246575342467</v>
      </c>
    </row>
    <row r="65" spans="1:9" x14ac:dyDescent="0.25">
      <c r="A65" s="93" t="s">
        <v>13</v>
      </c>
      <c r="B65" s="93"/>
      <c r="C65" s="93"/>
      <c r="D65" s="93"/>
      <c r="F65" s="93" t="s">
        <v>13</v>
      </c>
      <c r="G65" s="93"/>
      <c r="H65" s="93"/>
      <c r="I65" s="93"/>
    </row>
    <row r="66" spans="1:9" x14ac:dyDescent="0.25">
      <c r="A66" s="12" t="s">
        <v>14</v>
      </c>
      <c r="B66" s="15">
        <f>IF('9-1-24'!E21&gt;'Calculation Table 3'!A2,YEARFRAC('9-1-24'!E21,A2,)*-12,0)</f>
        <v>0</v>
      </c>
      <c r="C66" s="16">
        <f>IF('9-1-24'!F21&gt;B2,(YEARFRAC(A2,B2,3))*12,((YEARFRAC(A2,'9-1-24'!F21,3))*12))</f>
        <v>1497.0739726027396</v>
      </c>
      <c r="D66" s="17">
        <f>'9-1-24'!H21*(D67/((YEARFRAC(A2,B2,3)*12)))</f>
        <v>0</v>
      </c>
      <c r="F66" s="12" t="s">
        <v>14</v>
      </c>
      <c r="G66" s="15">
        <f>IF('9-1-24'!E21&gt;'Calculation Table 3'!F2,YEARFRAC('9-1-24'!E21,F2,)*-12,0)</f>
        <v>0</v>
      </c>
      <c r="H66" s="16">
        <f>IF('9-1-24'!F21&gt;G2,(YEARFRAC(F2,G2,3))*12,((YEARFRAC(F2,'9-1-24'!F21,3))*12))</f>
        <v>1503.0246575342467</v>
      </c>
      <c r="I66" s="17" t="e">
        <f>'9-1-24'!#REF!*(I67/((YEARFRAC(F2,G2,3)*12)))</f>
        <v>#REF!</v>
      </c>
    </row>
    <row r="67" spans="1:9" x14ac:dyDescent="0.25">
      <c r="C67" s="18" t="s">
        <v>15</v>
      </c>
      <c r="D67" s="19">
        <f>(C66+B66)</f>
        <v>1497.0739726027396</v>
      </c>
      <c r="H67" s="18" t="s">
        <v>15</v>
      </c>
      <c r="I67" s="19">
        <f>(H66+G66)</f>
        <v>1503.0246575342467</v>
      </c>
    </row>
    <row r="69" spans="1:9" x14ac:dyDescent="0.25">
      <c r="A69" s="93" t="s">
        <v>13</v>
      </c>
      <c r="B69" s="93"/>
      <c r="C69" s="93"/>
      <c r="D69" s="93"/>
      <c r="F69" s="93" t="s">
        <v>13</v>
      </c>
      <c r="G69" s="93"/>
      <c r="H69" s="93"/>
      <c r="I69" s="93"/>
    </row>
    <row r="70" spans="1:9" x14ac:dyDescent="0.25">
      <c r="A70" s="12" t="s">
        <v>14</v>
      </c>
      <c r="B70" s="15">
        <f>IF('9-1-24'!E22&gt;'Calculation Table 3'!A2,YEARFRAC('9-1-24'!E22,A2,)*-12,0)</f>
        <v>0</v>
      </c>
      <c r="C70" s="16">
        <f>IF('9-1-24'!F22&gt;B2,(YEARFRAC(A2,B2,3))*12,((YEARFRAC(A2,'9-1-24'!F22,3))*12))</f>
        <v>1497.0739726027396</v>
      </c>
      <c r="D70" s="17">
        <f>'9-1-24'!H22*(D71/((YEARFRAC(A2,B2,3)*12)))</f>
        <v>0</v>
      </c>
      <c r="F70" s="12" t="s">
        <v>14</v>
      </c>
      <c r="G70" s="15">
        <f>IF('9-1-24'!E22&gt;'Calculation Table 3'!F2,YEARFRAC('9-1-24'!E22,F2,)*-12,0)</f>
        <v>0</v>
      </c>
      <c r="H70" s="16">
        <f>IF('9-1-24'!F22&gt;G2,(YEARFRAC(F2,G2,3))*12,((YEARFRAC(F2,'9-1-24'!F22,3))*12))</f>
        <v>1503.0246575342467</v>
      </c>
      <c r="I70" s="17" t="e">
        <f>'9-1-24'!#REF!*(I71/((YEARFRAC(F2,G2,3)*12)))</f>
        <v>#REF!</v>
      </c>
    </row>
    <row r="71" spans="1:9" x14ac:dyDescent="0.25">
      <c r="C71" s="18" t="s">
        <v>15</v>
      </c>
      <c r="D71" s="19">
        <f>(C70+B70)</f>
        <v>1497.0739726027396</v>
      </c>
      <c r="H71" s="18" t="s">
        <v>15</v>
      </c>
      <c r="I71" s="19">
        <f>(H70+G70)</f>
        <v>1503.0246575342467</v>
      </c>
    </row>
    <row r="73" spans="1:9" x14ac:dyDescent="0.25">
      <c r="A73" s="93" t="s">
        <v>13</v>
      </c>
      <c r="B73" s="93"/>
      <c r="C73" s="93"/>
      <c r="D73" s="93"/>
      <c r="F73" s="93" t="s">
        <v>13</v>
      </c>
      <c r="G73" s="93"/>
      <c r="H73" s="93"/>
      <c r="I73" s="93"/>
    </row>
    <row r="74" spans="1:9" x14ac:dyDescent="0.25">
      <c r="A74" s="12" t="s">
        <v>14</v>
      </c>
      <c r="B74" s="15">
        <f>IF('9-1-24'!E23&gt;'Calculation Table 3'!A2,YEARFRAC('9-1-24'!E23,A2,)*-12,0)</f>
        <v>0</v>
      </c>
      <c r="C74" s="16">
        <f>IF('9-1-24'!F23&gt;B2,(YEARFRAC(A2,B2,3))*12,((YEARFRAC(A2,'9-1-24'!F23,3))*12))</f>
        <v>1497.0739726027396</v>
      </c>
      <c r="D74" s="17">
        <f>'9-1-24'!H23*(D75/((YEARFRAC(A2,B2,3)*12)))</f>
        <v>0</v>
      </c>
      <c r="F74" s="12" t="s">
        <v>14</v>
      </c>
      <c r="G74" s="15">
        <f>IF('9-1-24'!E23&gt;'Calculation Table 3'!F2,YEARFRAC('9-1-24'!E23,F2,)*-12,0)</f>
        <v>0</v>
      </c>
      <c r="H74" s="16">
        <f>IF('9-1-24'!F23&gt;G2,(YEARFRAC(F2,G2,3))*12,((YEARFRAC(F2,'9-1-24'!F23,3))*12))</f>
        <v>1503.0246575342467</v>
      </c>
      <c r="I74" s="17" t="e">
        <f>'9-1-24'!#REF!*(I75/((YEARFRAC(F2,G2,3)*12)))</f>
        <v>#REF!</v>
      </c>
    </row>
    <row r="75" spans="1:9" x14ac:dyDescent="0.25">
      <c r="C75" s="18" t="s">
        <v>15</v>
      </c>
      <c r="D75" s="19">
        <f>(C74+B74)</f>
        <v>1497.0739726027396</v>
      </c>
      <c r="H75" s="18" t="s">
        <v>15</v>
      </c>
      <c r="I75" s="19">
        <f>(H74+G74)</f>
        <v>1503.0246575342467</v>
      </c>
    </row>
    <row r="77" spans="1:9" x14ac:dyDescent="0.25">
      <c r="A77" s="93" t="s">
        <v>13</v>
      </c>
      <c r="B77" s="93"/>
      <c r="C77" s="93"/>
      <c r="D77" s="93"/>
      <c r="F77" s="93" t="s">
        <v>13</v>
      </c>
      <c r="G77" s="93"/>
      <c r="H77" s="93"/>
      <c r="I77" s="93"/>
    </row>
    <row r="78" spans="1:9" x14ac:dyDescent="0.25">
      <c r="A78" s="12" t="s">
        <v>14</v>
      </c>
      <c r="B78" s="15">
        <f>IF('9-1-24'!E24&gt;'Calculation Table 3'!A2,YEARFRAC('9-1-24'!E24,A2,)*-12,0)</f>
        <v>0</v>
      </c>
      <c r="C78" s="16">
        <f>IF('9-1-24'!F24&gt;B2,(YEARFRAC(A2,B2,3))*12,((YEARFRAC(A2,'9-1-24'!F24,3))*12))</f>
        <v>1497.0739726027396</v>
      </c>
      <c r="D78" s="17">
        <f>'9-1-24'!H24*(D79/((YEARFRAC(A2,B2,3)*12)))</f>
        <v>0</v>
      </c>
      <c r="F78" s="12" t="s">
        <v>14</v>
      </c>
      <c r="G78" s="15">
        <f>IF('9-1-24'!E24&gt;'Calculation Table 3'!F2,YEARFRAC('9-1-24'!E24,F2,)*-12,0)</f>
        <v>0</v>
      </c>
      <c r="H78" s="16">
        <f>IF('9-1-24'!F24&gt;G2,(YEARFRAC(F2,G2,3))*12,((YEARFRAC(F2,'9-1-24'!F24,3))*12))</f>
        <v>1503.0246575342467</v>
      </c>
      <c r="I78" s="17" t="e">
        <f>'9-1-24'!#REF!*(I79/((YEARFRAC(F2,G2,3)*12)))</f>
        <v>#REF!</v>
      </c>
    </row>
    <row r="79" spans="1:9" x14ac:dyDescent="0.25">
      <c r="C79" s="18" t="s">
        <v>15</v>
      </c>
      <c r="D79" s="19">
        <f>(C78+B78)</f>
        <v>1497.0739726027396</v>
      </c>
      <c r="H79" s="18" t="s">
        <v>15</v>
      </c>
      <c r="I79" s="19">
        <f>(H78+G78)</f>
        <v>1503.0246575342467</v>
      </c>
    </row>
    <row r="81" spans="1:9" x14ac:dyDescent="0.25">
      <c r="A81" s="93" t="s">
        <v>13</v>
      </c>
      <c r="B81" s="93"/>
      <c r="C81" s="93"/>
      <c r="D81" s="93"/>
      <c r="F81" s="93" t="s">
        <v>13</v>
      </c>
      <c r="G81" s="93"/>
      <c r="H81" s="93"/>
      <c r="I81" s="93"/>
    </row>
    <row r="82" spans="1:9" x14ac:dyDescent="0.25">
      <c r="A82" s="12" t="s">
        <v>14</v>
      </c>
      <c r="B82" s="15">
        <f>IF('9-1-24'!E25&gt;'Calculation Table 3'!A2,YEARFRAC('9-1-24'!E25,A2,)*-12,0)</f>
        <v>0</v>
      </c>
      <c r="C82" s="16">
        <f>IF('9-1-24'!F25&gt;B2,(YEARFRAC(A2,B2,3))*12,((YEARFRAC(A2,'9-1-24'!F25,3))*12))</f>
        <v>1497.0739726027396</v>
      </c>
      <c r="D82" s="17">
        <f>'9-1-24'!H25*(D83/((YEARFRAC(A2,B2,3)*12)))</f>
        <v>0</v>
      </c>
      <c r="F82" s="12" t="s">
        <v>14</v>
      </c>
      <c r="G82" s="15">
        <f>IF('9-1-24'!E25&gt;'Calculation Table 3'!F2,YEARFRAC('9-1-24'!E25,F2,)*-12,0)</f>
        <v>0</v>
      </c>
      <c r="H82" s="16">
        <f>IF('9-1-24'!F25&gt;G2,(YEARFRAC(F2,G2,3))*12,((YEARFRAC(F2,'9-1-24'!F25,3))*12))</f>
        <v>1503.0246575342467</v>
      </c>
      <c r="I82" s="17" t="e">
        <f>'9-1-24'!#REF!*(I83/((YEARFRAC(F2,G2,3)*12)))</f>
        <v>#REF!</v>
      </c>
    </row>
    <row r="83" spans="1:9" x14ac:dyDescent="0.25">
      <c r="C83" s="18" t="s">
        <v>15</v>
      </c>
      <c r="D83" s="19">
        <f>(C82+B82)</f>
        <v>1497.0739726027396</v>
      </c>
      <c r="H83" s="18" t="s">
        <v>15</v>
      </c>
      <c r="I83" s="19">
        <f>(H82+G82)</f>
        <v>1503.0246575342467</v>
      </c>
    </row>
    <row r="85" spans="1:9" x14ac:dyDescent="0.25">
      <c r="A85" s="93" t="s">
        <v>13</v>
      </c>
      <c r="B85" s="93"/>
      <c r="C85" s="93"/>
      <c r="D85" s="93"/>
      <c r="F85" s="93" t="s">
        <v>13</v>
      </c>
      <c r="G85" s="93"/>
      <c r="H85" s="93"/>
      <c r="I85" s="93"/>
    </row>
    <row r="86" spans="1:9" x14ac:dyDescent="0.25">
      <c r="A86" s="12" t="s">
        <v>14</v>
      </c>
      <c r="B86" s="15">
        <f>IF('9-1-24'!E26&gt;'Calculation Table 3'!$A$2,YEARFRAC('9-1-24'!E26,$A$2,)*-12,0)</f>
        <v>0</v>
      </c>
      <c r="C86" s="16">
        <f>IF('9-1-24'!F26&gt;$B$2,(YEARFRAC($A$2,$B$2,3))*12,((YEARFRAC($A$2,'9-1-24'!F26,3))*12))</f>
        <v>1497.0739726027396</v>
      </c>
      <c r="D86" s="17">
        <f>'9-1-24'!H26*(D87/((YEARFRAC($A$2,$B$2,3)*12)))</f>
        <v>0</v>
      </c>
      <c r="F86" s="12" t="s">
        <v>14</v>
      </c>
      <c r="G86" s="15">
        <f>IF('9-1-24'!E26&gt;'Calculation Table 3'!$F$2,YEARFRAC('9-1-24'!E26,$F$2,)*-12,0)</f>
        <v>0</v>
      </c>
      <c r="H86" s="16">
        <f>IF('9-1-24'!F26&gt;$G$2,(YEARFRAC($F$2,$G$2,3))*12,((YEARFRAC($F$2,'9-1-24'!F26,3))*12))</f>
        <v>1503.0246575342467</v>
      </c>
      <c r="I86" s="17" t="e">
        <f>'9-1-24'!#REF!*(I87/((YEARFRAC($F$2,$G$2,3)*12)))</f>
        <v>#REF!</v>
      </c>
    </row>
    <row r="87" spans="1:9" x14ac:dyDescent="0.25">
      <c r="C87" s="18" t="s">
        <v>15</v>
      </c>
      <c r="D87" s="19">
        <f>(C86+B86)</f>
        <v>1497.0739726027396</v>
      </c>
      <c r="H87" s="18" t="s">
        <v>15</v>
      </c>
      <c r="I87" s="19">
        <f>(H86+G86)</f>
        <v>1503.0246575342467</v>
      </c>
    </row>
    <row r="89" spans="1:9" x14ac:dyDescent="0.25">
      <c r="A89" s="93" t="s">
        <v>13</v>
      </c>
      <c r="B89" s="93"/>
      <c r="C89" s="93"/>
      <c r="D89" s="93"/>
      <c r="F89" s="93" t="s">
        <v>13</v>
      </c>
      <c r="G89" s="93"/>
      <c r="H89" s="93"/>
      <c r="I89" s="93"/>
    </row>
    <row r="90" spans="1:9" x14ac:dyDescent="0.25">
      <c r="A90" s="12" t="s">
        <v>14</v>
      </c>
      <c r="B90" s="15">
        <f>IF('9-1-24'!E27&gt;'Calculation Table 3'!$A$2,YEARFRAC('9-1-24'!E27,$A$2,)*-12,0)</f>
        <v>0</v>
      </c>
      <c r="C90" s="16">
        <f>IF('9-1-24'!F27&gt;$B$2,(YEARFRAC($A$2,$B$2,3))*12,((YEARFRAC($A$2,'9-1-24'!F27,3))*12))</f>
        <v>1497.0739726027396</v>
      </c>
      <c r="D90" s="17">
        <f>'9-1-24'!H27*(D91/((YEARFRAC($A$2,$B$2,3)*12)))</f>
        <v>0</v>
      </c>
      <c r="F90" s="12" t="s">
        <v>14</v>
      </c>
      <c r="G90" s="15">
        <f>IF('9-1-24'!E27&gt;'Calculation Table 3'!$F$2,YEARFRAC('9-1-24'!E27,$F$2,)*-12,0)</f>
        <v>0</v>
      </c>
      <c r="H90" s="16">
        <f>IF('9-1-24'!F27&gt;$G$2,(YEARFRAC($F$2,$G$2,3))*12,((YEARFRAC($F$2,'9-1-24'!F27,3))*12))</f>
        <v>1503.0246575342467</v>
      </c>
      <c r="I90" s="17" t="e">
        <f>'9-1-24'!#REF!*(I91/((YEARFRAC($F$2,$G$2,3)*12)))</f>
        <v>#REF!</v>
      </c>
    </row>
    <row r="91" spans="1:9" x14ac:dyDescent="0.25">
      <c r="C91" s="18" t="s">
        <v>15</v>
      </c>
      <c r="D91" s="19">
        <f>(C90+B90)</f>
        <v>1497.0739726027396</v>
      </c>
      <c r="H91" s="18" t="s">
        <v>15</v>
      </c>
      <c r="I91" s="19">
        <f>(H90+G90)</f>
        <v>1503.0246575342467</v>
      </c>
    </row>
    <row r="93" spans="1:9" x14ac:dyDescent="0.25">
      <c r="A93" s="93" t="s">
        <v>13</v>
      </c>
      <c r="B93" s="93"/>
      <c r="C93" s="93"/>
      <c r="D93" s="93"/>
      <c r="F93" s="93" t="s">
        <v>13</v>
      </c>
      <c r="G93" s="93"/>
      <c r="H93" s="93"/>
      <c r="I93" s="93"/>
    </row>
    <row r="94" spans="1:9" x14ac:dyDescent="0.25">
      <c r="A94" s="12" t="s">
        <v>14</v>
      </c>
      <c r="B94" s="15">
        <f>IF('9-1-24'!E28&gt;'Calculation Table 3'!$A$2,YEARFRAC('9-1-24'!E28,$A$2,)*-12,0)</f>
        <v>0</v>
      </c>
      <c r="C94" s="16">
        <f>IF('9-1-24'!F28&gt;$B$2,(YEARFRAC($A$2,$B$2,3))*12,((YEARFRAC($A$2,'9-1-24'!F28,3))*12))</f>
        <v>1497.0739726027396</v>
      </c>
      <c r="D94" s="17">
        <f>'9-1-24'!H28*(D95/((YEARFRAC($A$2,$B$2,3)*12)))</f>
        <v>0</v>
      </c>
      <c r="F94" s="12" t="s">
        <v>14</v>
      </c>
      <c r="G94" s="15">
        <f>IF('9-1-24'!E28&gt;'Calculation Table 3'!$F$2,YEARFRAC('9-1-24'!E28,$F$2,)*-12,0)</f>
        <v>0</v>
      </c>
      <c r="H94" s="16">
        <f>IF('9-1-24'!F28&gt;$G$2,(YEARFRAC($F$2,$G$2,3))*12,((YEARFRAC($F$2,'9-1-24'!F28,3))*12))</f>
        <v>1503.0246575342467</v>
      </c>
      <c r="I94" s="17" t="e">
        <f>'9-1-24'!#REF!*(I95/((YEARFRAC($F$2,$G$2,3)*12)))</f>
        <v>#REF!</v>
      </c>
    </row>
    <row r="95" spans="1:9" x14ac:dyDescent="0.25">
      <c r="C95" s="18" t="s">
        <v>15</v>
      </c>
      <c r="D95" s="19">
        <f>(C94+B94)</f>
        <v>1497.0739726027396</v>
      </c>
      <c r="H95" s="18" t="s">
        <v>15</v>
      </c>
      <c r="I95" s="19">
        <f>(H94+G94)</f>
        <v>1503.0246575342467</v>
      </c>
    </row>
    <row r="97" spans="1:9" x14ac:dyDescent="0.25">
      <c r="A97" s="93" t="s">
        <v>13</v>
      </c>
      <c r="B97" s="93"/>
      <c r="C97" s="93"/>
      <c r="D97" s="93"/>
      <c r="F97" s="93" t="s">
        <v>13</v>
      </c>
      <c r="G97" s="93"/>
      <c r="H97" s="93"/>
      <c r="I97" s="93"/>
    </row>
    <row r="98" spans="1:9" x14ac:dyDescent="0.25">
      <c r="A98" s="12" t="s">
        <v>14</v>
      </c>
      <c r="B98" s="15">
        <f>IF('9-1-24'!E29&gt;'Calculation Table 3'!$A$2,YEARFRAC('9-1-24'!E29,$A$2,)*-12,0)</f>
        <v>0</v>
      </c>
      <c r="C98" s="16">
        <f>IF('9-1-24'!F29&gt;$B$2,(YEARFRAC($A$2,$B$2,3))*12,((YEARFRAC($A$2,'9-1-24'!F29,3))*12))</f>
        <v>1497.0739726027396</v>
      </c>
      <c r="D98" s="17">
        <f>'9-1-24'!H29*(D99/((YEARFRAC($A$2,$B$2,3)*12)))</f>
        <v>0</v>
      </c>
      <c r="F98" s="12" t="s">
        <v>14</v>
      </c>
      <c r="G98" s="15">
        <f>IF('9-1-24'!E29&gt;'Calculation Table 3'!$F$2,YEARFRAC('9-1-24'!E29,$F$2,)*-12,0)</f>
        <v>0</v>
      </c>
      <c r="H98" s="16">
        <f>IF('9-1-24'!F29&gt;$G$2,(YEARFRAC($F$2,$G$2,3))*12,((YEARFRAC($F$2,'9-1-24'!F29,3))*12))</f>
        <v>1503.0246575342467</v>
      </c>
      <c r="I98" s="17" t="e">
        <f>'9-1-24'!#REF!*(I99/((YEARFRAC($F$2,$G$2,3)*12)))</f>
        <v>#REF!</v>
      </c>
    </row>
    <row r="99" spans="1:9" x14ac:dyDescent="0.25">
      <c r="C99" s="18" t="s">
        <v>15</v>
      </c>
      <c r="D99" s="19">
        <f>(C98+B98)</f>
        <v>1497.0739726027396</v>
      </c>
      <c r="H99" s="18" t="s">
        <v>15</v>
      </c>
      <c r="I99" s="19">
        <f>(H98+G98)</f>
        <v>1503.0246575342467</v>
      </c>
    </row>
    <row r="101" spans="1:9" x14ac:dyDescent="0.25">
      <c r="A101" s="93" t="s">
        <v>13</v>
      </c>
      <c r="B101" s="93"/>
      <c r="C101" s="93"/>
      <c r="D101" s="93"/>
      <c r="F101" s="93" t="s">
        <v>13</v>
      </c>
      <c r="G101" s="93"/>
      <c r="H101" s="93"/>
      <c r="I101" s="93"/>
    </row>
    <row r="102" spans="1:9" x14ac:dyDescent="0.25">
      <c r="A102" s="12" t="s">
        <v>14</v>
      </c>
      <c r="B102" s="15">
        <f>IF('9-1-24'!E30&gt;'Calculation Table 3'!$A$2,YEARFRAC('9-1-24'!E30,$A$2,)*-12,0)</f>
        <v>0</v>
      </c>
      <c r="C102" s="16">
        <f>IF('9-1-24'!F30&gt;$B$2,(YEARFRAC($A$2,$B$2,3))*12,((YEARFRAC($A$2,'9-1-24'!F30,3))*12))</f>
        <v>1497.0739726027396</v>
      </c>
      <c r="D102" s="17">
        <f>'9-1-24'!H30*(D103/((YEARFRAC($A$2,$B$2,3)*12)))</f>
        <v>0</v>
      </c>
      <c r="F102" s="12" t="s">
        <v>14</v>
      </c>
      <c r="G102" s="15">
        <f>IF('9-1-24'!E30&gt;'Calculation Table 3'!$F$2,YEARFRAC('9-1-24'!E30,$F$2,)*-12,0)</f>
        <v>0</v>
      </c>
      <c r="H102" s="16">
        <f>IF('9-1-24'!F30&gt;$G$2,(YEARFRAC($F$2,$G$2,3))*12,((YEARFRAC($F$2,'9-1-24'!F30,3))*12))</f>
        <v>1503.0246575342467</v>
      </c>
      <c r="I102" s="17" t="e">
        <f>'9-1-24'!#REF!*(I103/((YEARFRAC($F$2,$G$2,3)*12)))</f>
        <v>#REF!</v>
      </c>
    </row>
    <row r="103" spans="1:9" x14ac:dyDescent="0.25">
      <c r="C103" s="18" t="s">
        <v>15</v>
      </c>
      <c r="D103" s="19">
        <f>(C102+B102)</f>
        <v>1497.0739726027396</v>
      </c>
      <c r="H103" s="18" t="s">
        <v>15</v>
      </c>
      <c r="I103" s="19">
        <f>(H102+G102)</f>
        <v>1503.0246575342467</v>
      </c>
    </row>
    <row r="105" spans="1:9" x14ac:dyDescent="0.25">
      <c r="A105" s="93" t="s">
        <v>13</v>
      </c>
      <c r="B105" s="93"/>
      <c r="C105" s="93"/>
      <c r="D105" s="93"/>
      <c r="F105" s="93" t="s">
        <v>13</v>
      </c>
      <c r="G105" s="93"/>
      <c r="H105" s="93"/>
      <c r="I105" s="93"/>
    </row>
    <row r="106" spans="1:9" x14ac:dyDescent="0.25">
      <c r="A106" s="12" t="s">
        <v>14</v>
      </c>
      <c r="B106" s="15">
        <f>IF('9-1-24'!E31&gt;'Calculation Table 3'!$A$2,YEARFRAC('9-1-24'!E31,$A$2,)*-12,0)</f>
        <v>0</v>
      </c>
      <c r="C106" s="16">
        <f>IF('9-1-24'!F31&gt;$B$2,(YEARFRAC($A$2,$B$2,3))*12,((YEARFRAC($A$2,'9-1-24'!F31,3))*12))</f>
        <v>1497.0739726027396</v>
      </c>
      <c r="D106" s="17">
        <f>'9-1-24'!H31*(D107/((YEARFRAC($A$2,$B$2,3)*12)))</f>
        <v>0</v>
      </c>
      <c r="F106" s="12" t="s">
        <v>14</v>
      </c>
      <c r="G106" s="15">
        <f>IF('9-1-24'!E31&gt;'Calculation Table 3'!$F$2,YEARFRAC('9-1-24'!E31,$F$2,)*-12,0)</f>
        <v>0</v>
      </c>
      <c r="H106" s="16">
        <f>IF('9-1-24'!F31&gt;$G$2,(YEARFRAC($F$2,$G$2,3))*12,((YEARFRAC($F$2,'9-1-24'!F31,3))*12))</f>
        <v>1503.0246575342467</v>
      </c>
      <c r="I106" s="17" t="e">
        <f>'9-1-24'!#REF!*(I107/((YEARFRAC($F$2,$G$2,3)*12)))</f>
        <v>#REF!</v>
      </c>
    </row>
    <row r="107" spans="1:9" x14ac:dyDescent="0.25">
      <c r="C107" s="18" t="s">
        <v>15</v>
      </c>
      <c r="D107" s="19">
        <f>(C106+B106)</f>
        <v>1497.0739726027396</v>
      </c>
      <c r="H107" s="18" t="s">
        <v>15</v>
      </c>
      <c r="I107" s="19">
        <f>(H106+G106)</f>
        <v>1503.0246575342467</v>
      </c>
    </row>
    <row r="109" spans="1:9" x14ac:dyDescent="0.25">
      <c r="A109" s="93" t="s">
        <v>13</v>
      </c>
      <c r="B109" s="93"/>
      <c r="C109" s="93"/>
      <c r="D109" s="93"/>
      <c r="F109" s="93" t="s">
        <v>13</v>
      </c>
      <c r="G109" s="93"/>
      <c r="H109" s="93"/>
      <c r="I109" s="93"/>
    </row>
    <row r="110" spans="1:9" x14ac:dyDescent="0.25">
      <c r="A110" s="12" t="s">
        <v>14</v>
      </c>
      <c r="B110" s="15">
        <f>IF('9-1-24'!E32&gt;'Calculation Table 3'!$A$2,YEARFRAC('9-1-24'!E32,$A$2,)*-12,0)</f>
        <v>0</v>
      </c>
      <c r="C110" s="16">
        <f>IF('9-1-24'!F32&gt;$B$2,(YEARFRAC($A$2,$B$2,3))*12,((YEARFRAC($A$2,'9-1-24'!F32,3))*12))</f>
        <v>1497.0739726027396</v>
      </c>
      <c r="D110" s="17">
        <f>'9-1-24'!H32*(D111/((YEARFRAC($A$2,$B$2,3)*12)))</f>
        <v>0</v>
      </c>
      <c r="F110" s="12" t="s">
        <v>14</v>
      </c>
      <c r="G110" s="15">
        <f>IF('9-1-24'!E32&gt;'Calculation Table 3'!$F$2,YEARFRAC('9-1-24'!E32,$F$2,)*-12,0)</f>
        <v>0</v>
      </c>
      <c r="H110" s="16">
        <f>IF('9-1-24'!F32&gt;$G$2,(YEARFRAC($F$2,$G$2,3))*12,((YEARFRAC($F$2,'9-1-24'!F32,3))*12))</f>
        <v>1503.0246575342467</v>
      </c>
      <c r="I110" s="17" t="e">
        <f>'9-1-24'!#REF!*(I111/((YEARFRAC($F$2,$G$2,3)*12)))</f>
        <v>#REF!</v>
      </c>
    </row>
    <row r="111" spans="1:9" x14ac:dyDescent="0.25">
      <c r="C111" s="18" t="s">
        <v>15</v>
      </c>
      <c r="D111" s="19">
        <f>(C110+B110)</f>
        <v>1497.0739726027396</v>
      </c>
      <c r="H111" s="18" t="s">
        <v>15</v>
      </c>
      <c r="I111" s="19">
        <f>(H110+G110)</f>
        <v>1503.0246575342467</v>
      </c>
    </row>
    <row r="113" spans="1:9" x14ac:dyDescent="0.25">
      <c r="A113" s="93" t="s">
        <v>13</v>
      </c>
      <c r="B113" s="93"/>
      <c r="C113" s="93"/>
      <c r="D113" s="93"/>
      <c r="F113" s="93" t="s">
        <v>13</v>
      </c>
      <c r="G113" s="93"/>
      <c r="H113" s="93"/>
      <c r="I113" s="93"/>
    </row>
    <row r="114" spans="1:9" x14ac:dyDescent="0.25">
      <c r="A114" s="12" t="s">
        <v>14</v>
      </c>
      <c r="B114" s="15">
        <f>IF('9-1-24'!E33&gt;'Calculation Table 3'!$A$2,YEARFRAC('9-1-24'!E33,$A$2,)*-12,0)</f>
        <v>0</v>
      </c>
      <c r="C114" s="16">
        <f>IF('9-1-24'!F33&gt;$B$2,(YEARFRAC($A$2,$B$2,3))*12,((YEARFRAC($A$2,'9-1-24'!F33,3))*12))</f>
        <v>1497.0739726027396</v>
      </c>
      <c r="D114" s="17">
        <f>'9-1-24'!H33*(D115/((YEARFRAC($A$2,$B$2,3)*12)))</f>
        <v>0</v>
      </c>
      <c r="F114" s="12" t="s">
        <v>14</v>
      </c>
      <c r="G114" s="15">
        <f>IF('9-1-24'!E33&gt;'Calculation Table 3'!$F$2,YEARFRAC('9-1-24'!E33,$F$2,)*-12,0)</f>
        <v>0</v>
      </c>
      <c r="H114" s="16">
        <f>IF('9-1-24'!F33&gt;$G$2,(YEARFRAC($F$2,$G$2,3))*12,((YEARFRAC($F$2,'9-1-24'!F33,3))*12))</f>
        <v>1503.0246575342467</v>
      </c>
      <c r="I114" s="17" t="e">
        <f>'9-1-24'!#REF!*(I115/((YEARFRAC($F$2,$G$2,3)*12)))</f>
        <v>#REF!</v>
      </c>
    </row>
    <row r="115" spans="1:9" x14ac:dyDescent="0.25">
      <c r="C115" s="18" t="s">
        <v>15</v>
      </c>
      <c r="D115" s="19">
        <f>(C114+B114)</f>
        <v>1497.0739726027396</v>
      </c>
      <c r="H115" s="18" t="s">
        <v>15</v>
      </c>
      <c r="I115" s="19">
        <f>(H114+G114)</f>
        <v>1503.0246575342467</v>
      </c>
    </row>
    <row r="117" spans="1:9" x14ac:dyDescent="0.25">
      <c r="A117" s="93" t="s">
        <v>13</v>
      </c>
      <c r="B117" s="93"/>
      <c r="C117" s="93"/>
      <c r="D117" s="93"/>
      <c r="F117" s="93" t="s">
        <v>13</v>
      </c>
      <c r="G117" s="93"/>
      <c r="H117" s="93"/>
      <c r="I117" s="93"/>
    </row>
    <row r="118" spans="1:9" x14ac:dyDescent="0.25">
      <c r="A118" s="12" t="s">
        <v>14</v>
      </c>
      <c r="B118" s="15">
        <f>IF('9-1-24'!E34&gt;'Calculation Table 3'!$A$2,YEARFRAC('9-1-24'!E34,$A$2,)*-12,0)</f>
        <v>0</v>
      </c>
      <c r="C118" s="16">
        <f>IF('9-1-24'!F34&gt;$B$2,(YEARFRAC($A$2,$B$2,3))*12,((YEARFRAC($A$2,'9-1-24'!F34,3))*12))</f>
        <v>1497.0739726027396</v>
      </c>
      <c r="D118" s="17">
        <f>'9-1-24'!H34*(D119/((YEARFRAC($A$2,$B$2,3)*12)))</f>
        <v>0</v>
      </c>
      <c r="F118" s="12" t="s">
        <v>14</v>
      </c>
      <c r="G118" s="15">
        <f>IF('9-1-24'!E34&gt;'Calculation Table 3'!$F$2,YEARFRAC('9-1-24'!E34,$F$2,)*-12,0)</f>
        <v>0</v>
      </c>
      <c r="H118" s="16">
        <f>IF('9-1-24'!F34&gt;$G$2,(YEARFRAC($F$2,$G$2,3))*12,((YEARFRAC($F$2,'9-1-24'!F34,3))*12))</f>
        <v>1503.0246575342467</v>
      </c>
      <c r="I118" s="17" t="e">
        <f>'9-1-24'!#REF!*(I119/((YEARFRAC($F$2,$G$2,3)*12)))</f>
        <v>#REF!</v>
      </c>
    </row>
    <row r="119" spans="1:9" x14ac:dyDescent="0.25">
      <c r="C119" s="18" t="s">
        <v>15</v>
      </c>
      <c r="D119" s="19">
        <f>(C118+B118)</f>
        <v>1497.0739726027396</v>
      </c>
      <c r="H119" s="18" t="s">
        <v>15</v>
      </c>
      <c r="I119" s="19">
        <f>(H118+G118)</f>
        <v>1503.0246575342467</v>
      </c>
    </row>
    <row r="121" spans="1:9" x14ac:dyDescent="0.25">
      <c r="A121" s="93" t="s">
        <v>13</v>
      </c>
      <c r="B121" s="93"/>
      <c r="C121" s="93"/>
      <c r="D121" s="93"/>
      <c r="F121" s="93" t="s">
        <v>13</v>
      </c>
      <c r="G121" s="93"/>
      <c r="H121" s="93"/>
      <c r="I121" s="93"/>
    </row>
    <row r="122" spans="1:9" x14ac:dyDescent="0.25">
      <c r="A122" s="12" t="s">
        <v>14</v>
      </c>
      <c r="B122" s="15">
        <f>IF('9-1-24'!E35&gt;'Calculation Table 3'!$A$2,YEARFRAC('9-1-24'!E35,$A$2,)*-12,0)</f>
        <v>0</v>
      </c>
      <c r="C122" s="16">
        <f>IF('9-1-24'!F35&gt;$B$2,(YEARFRAC($A$2,$B$2,3))*12,((YEARFRAC($A$2,'9-1-24'!F35,3))*12))</f>
        <v>1497.0739726027396</v>
      </c>
      <c r="D122" s="17">
        <f>'9-1-24'!H35*(D123/((YEARFRAC($A$2,$B$2,3)*12)))</f>
        <v>0</v>
      </c>
      <c r="F122" s="12" t="s">
        <v>14</v>
      </c>
      <c r="G122" s="15">
        <f>IF('9-1-24'!E35&gt;'Calculation Table 3'!$F$2,YEARFRAC('9-1-24'!E35,$F$2,)*-12,0)</f>
        <v>0</v>
      </c>
      <c r="H122" s="16">
        <f>IF('9-1-24'!F35&gt;$G$2,(YEARFRAC($F$2,$G$2,3))*12,((YEARFRAC($F$2,'9-1-24'!F35,3))*12))</f>
        <v>1503.0246575342467</v>
      </c>
      <c r="I122" s="17" t="e">
        <f>'9-1-24'!#REF!*(I123/((YEARFRAC($F$2,$G$2,3)*12)))</f>
        <v>#REF!</v>
      </c>
    </row>
    <row r="123" spans="1:9" x14ac:dyDescent="0.25">
      <c r="C123" s="18" t="s">
        <v>15</v>
      </c>
      <c r="D123" s="19">
        <f>(C122+B122)</f>
        <v>1497.0739726027396</v>
      </c>
      <c r="H123" s="18" t="s">
        <v>15</v>
      </c>
      <c r="I123" s="19">
        <f>(H122+G122)</f>
        <v>1503.0246575342467</v>
      </c>
    </row>
    <row r="125" spans="1:9" x14ac:dyDescent="0.25">
      <c r="A125" s="93" t="s">
        <v>13</v>
      </c>
      <c r="B125" s="93"/>
      <c r="C125" s="93"/>
      <c r="D125" s="93"/>
      <c r="F125" s="93" t="s">
        <v>13</v>
      </c>
      <c r="G125" s="93"/>
      <c r="H125" s="93"/>
      <c r="I125" s="93"/>
    </row>
    <row r="126" spans="1:9" x14ac:dyDescent="0.25">
      <c r="A126" s="12" t="s">
        <v>14</v>
      </c>
      <c r="B126" s="15">
        <f>IF('9-1-24'!E36&gt;'Calculation Table 3'!$A$2,YEARFRAC('9-1-24'!E36,$A$2,)*-12,0)</f>
        <v>0</v>
      </c>
      <c r="C126" s="16">
        <f>IF('9-1-24'!F36&gt;$B$2,(YEARFRAC($A$2,$B$2,3))*12,((YEARFRAC($A$2,'9-1-24'!F36,3))*12))</f>
        <v>1497.0739726027396</v>
      </c>
      <c r="D126" s="17">
        <f>'9-1-24'!H36*(D127/((YEARFRAC($A$2,$B$2,3)*12)))</f>
        <v>0</v>
      </c>
      <c r="F126" s="12" t="s">
        <v>14</v>
      </c>
      <c r="G126" s="15">
        <f>IF('9-1-24'!E36&gt;'Calculation Table 3'!$F$2,YEARFRAC('9-1-24'!E36,$F$2,)*-12,0)</f>
        <v>0</v>
      </c>
      <c r="H126" s="16">
        <f>IF('9-1-24'!F36&gt;$G$2,(YEARFRAC($F$2,$G$2,3))*12,((YEARFRAC($F$2,'9-1-24'!F36,3))*12))</f>
        <v>1503.0246575342467</v>
      </c>
      <c r="I126" s="17" t="e">
        <f>'9-1-24'!#REF!*(I127/((YEARFRAC($F$2,$G$2,3)*12)))</f>
        <v>#REF!</v>
      </c>
    </row>
    <row r="127" spans="1:9" x14ac:dyDescent="0.25">
      <c r="C127" s="18" t="s">
        <v>15</v>
      </c>
      <c r="D127" s="19">
        <f>(C126+B126)</f>
        <v>1497.0739726027396</v>
      </c>
      <c r="H127" s="18" t="s">
        <v>15</v>
      </c>
      <c r="I127" s="19">
        <f>(H126+G126)</f>
        <v>1503.0246575342467</v>
      </c>
    </row>
    <row r="129" spans="1:9" x14ac:dyDescent="0.25">
      <c r="A129" s="93" t="s">
        <v>13</v>
      </c>
      <c r="B129" s="93"/>
      <c r="C129" s="93"/>
      <c r="D129" s="93"/>
      <c r="F129" s="93" t="s">
        <v>13</v>
      </c>
      <c r="G129" s="93"/>
      <c r="H129" s="93"/>
      <c r="I129" s="93"/>
    </row>
    <row r="130" spans="1:9" x14ac:dyDescent="0.25">
      <c r="A130" s="12" t="s">
        <v>14</v>
      </c>
      <c r="B130" s="15">
        <f>IF('9-1-24'!E37&gt;'Calculation Table 3'!$A$2,YEARFRAC('9-1-24'!E37,$A$2,)*-12,0)</f>
        <v>0</v>
      </c>
      <c r="C130" s="16">
        <f>IF('9-1-24'!F37&gt;$B$2,(YEARFRAC($A$2,$B$2,3))*12,((YEARFRAC($A$2,'9-1-24'!F37,3))*12))</f>
        <v>1497.0739726027396</v>
      </c>
      <c r="D130" s="17">
        <f>'9-1-24'!H37*(D131/((YEARFRAC($A$2,$B$2,3)*12)))</f>
        <v>0</v>
      </c>
      <c r="F130" s="12" t="s">
        <v>14</v>
      </c>
      <c r="G130" s="15">
        <f>IF('9-1-24'!E37&gt;'Calculation Table 3'!$F$2,YEARFRAC('9-1-24'!E37,$F$2,)*-12,0)</f>
        <v>0</v>
      </c>
      <c r="H130" s="16">
        <f>IF('9-1-24'!F37&gt;$G$2,(YEARFRAC($F$2,$G$2,3))*12,((YEARFRAC($F$2,'9-1-24'!F37,3))*12))</f>
        <v>1503.0246575342467</v>
      </c>
      <c r="I130" s="17" t="e">
        <f>'9-1-24'!#REF!*(I131/((YEARFRAC($F$2,$G$2,3)*12)))</f>
        <v>#REF!</v>
      </c>
    </row>
    <row r="131" spans="1:9" x14ac:dyDescent="0.25">
      <c r="C131" s="18" t="s">
        <v>15</v>
      </c>
      <c r="D131" s="19">
        <f>(C130+B130)</f>
        <v>1497.0739726027396</v>
      </c>
      <c r="H131" s="18" t="s">
        <v>15</v>
      </c>
      <c r="I131" s="19">
        <f>(H130+G130)</f>
        <v>1503.0246575342467</v>
      </c>
    </row>
    <row r="133" spans="1:9" x14ac:dyDescent="0.25">
      <c r="A133" s="93" t="s">
        <v>13</v>
      </c>
      <c r="B133" s="93"/>
      <c r="C133" s="93"/>
      <c r="D133" s="93"/>
      <c r="F133" s="93" t="s">
        <v>13</v>
      </c>
      <c r="G133" s="93"/>
      <c r="H133" s="93"/>
      <c r="I133" s="93"/>
    </row>
    <row r="134" spans="1:9" x14ac:dyDescent="0.25">
      <c r="A134" s="12" t="s">
        <v>14</v>
      </c>
      <c r="B134" s="15">
        <f>IF('9-1-24'!E38&gt;'Calculation Table 3'!$A$2,YEARFRAC('9-1-24'!E38,$A$2,)*-12,0)</f>
        <v>0</v>
      </c>
      <c r="C134" s="16">
        <f>IF('9-1-24'!F38&gt;$B$2,(YEARFRAC($A$2,$B$2,3))*12,((YEARFRAC($A$2,'9-1-24'!F38,3))*12))</f>
        <v>1497.0739726027396</v>
      </c>
      <c r="D134" s="17">
        <f>'9-1-24'!H38*(D135/((YEARFRAC($A$2,$B$2,3)*12)))</f>
        <v>0</v>
      </c>
      <c r="F134" s="12" t="s">
        <v>14</v>
      </c>
      <c r="G134" s="15">
        <f>IF('9-1-24'!E38&gt;'Calculation Table 3'!$F$2,YEARFRAC('9-1-24'!E38,$F$2,)*-12,0)</f>
        <v>0</v>
      </c>
      <c r="H134" s="16">
        <f>IF('9-1-24'!F38&gt;$G$2,(YEARFRAC($F$2,$G$2,3))*12,((YEARFRAC($F$2,'9-1-24'!F38,3))*12))</f>
        <v>1503.0246575342467</v>
      </c>
      <c r="I134" s="17" t="e">
        <f>'9-1-24'!#REF!*(I135/((YEARFRAC($F$2,$G$2,3)*12)))</f>
        <v>#REF!</v>
      </c>
    </row>
    <row r="135" spans="1:9" x14ac:dyDescent="0.25">
      <c r="C135" s="18" t="s">
        <v>15</v>
      </c>
      <c r="D135" s="19">
        <f>(C134+B134)</f>
        <v>1497.0739726027396</v>
      </c>
      <c r="H135" s="18" t="s">
        <v>15</v>
      </c>
      <c r="I135" s="19">
        <f>(H134+G134)</f>
        <v>1503.0246575342467</v>
      </c>
    </row>
    <row r="137" spans="1:9" x14ac:dyDescent="0.25">
      <c r="A137" s="93" t="s">
        <v>13</v>
      </c>
      <c r="B137" s="93"/>
      <c r="C137" s="93"/>
      <c r="D137" s="93"/>
      <c r="F137" s="93" t="s">
        <v>13</v>
      </c>
      <c r="G137" s="93"/>
      <c r="H137" s="93"/>
      <c r="I137" s="93"/>
    </row>
    <row r="138" spans="1:9" x14ac:dyDescent="0.25">
      <c r="A138" s="12" t="s">
        <v>14</v>
      </c>
      <c r="B138" s="15">
        <f>IF('9-1-24'!E39&gt;'Calculation Table 3'!$A$2,YEARFRAC('9-1-24'!E39,$A$2,)*-12,0)</f>
        <v>0</v>
      </c>
      <c r="C138" s="16">
        <f>IF('9-1-24'!F39&gt;$B$2,(YEARFRAC($A$2,$B$2,3))*12,((YEARFRAC($A$2,'9-1-24'!F39,3))*12))</f>
        <v>1497.0739726027396</v>
      </c>
      <c r="D138" s="17">
        <f>'9-1-24'!H39*(D139/((YEARFRAC($A$2,$B$2,3)*12)))</f>
        <v>0</v>
      </c>
      <c r="F138" s="12" t="s">
        <v>14</v>
      </c>
      <c r="G138" s="15">
        <f>IF('9-1-24'!E39&gt;'Calculation Table 3'!$F$2,YEARFRAC('9-1-24'!E39,$F$2,)*-12,0)</f>
        <v>0</v>
      </c>
      <c r="H138" s="16">
        <f>IF('9-1-24'!F39&gt;$G$2,(YEARFRAC($F$2,$G$2,3))*12,((YEARFRAC($F$2,'9-1-24'!F39,3))*12))</f>
        <v>1503.0246575342467</v>
      </c>
      <c r="I138" s="17" t="e">
        <f>'9-1-24'!#REF!*(I139/((YEARFRAC($F$2,$G$2,3)*12)))</f>
        <v>#REF!</v>
      </c>
    </row>
    <row r="139" spans="1:9" x14ac:dyDescent="0.25">
      <c r="C139" s="18" t="s">
        <v>15</v>
      </c>
      <c r="D139" s="19">
        <f>(C138+B138)</f>
        <v>1497.0739726027396</v>
      </c>
      <c r="H139" s="18" t="s">
        <v>15</v>
      </c>
      <c r="I139" s="19">
        <f>(H138+G138)</f>
        <v>1503.0246575342467</v>
      </c>
    </row>
    <row r="141" spans="1:9" x14ac:dyDescent="0.25">
      <c r="A141" s="93" t="s">
        <v>13</v>
      </c>
      <c r="B141" s="93"/>
      <c r="C141" s="93"/>
      <c r="D141" s="93"/>
      <c r="F141" s="93" t="s">
        <v>13</v>
      </c>
      <c r="G141" s="93"/>
      <c r="H141" s="93"/>
      <c r="I141" s="93"/>
    </row>
    <row r="142" spans="1:9" x14ac:dyDescent="0.25">
      <c r="A142" s="12" t="s">
        <v>14</v>
      </c>
      <c r="B142" s="15">
        <f>IF('9-1-24'!E40&gt;'Calculation Table 3'!$A$2,YEARFRAC('9-1-24'!E40,$A$2,)*-12,0)</f>
        <v>0</v>
      </c>
      <c r="C142" s="16">
        <f>IF('9-1-24'!F40&gt;$B$2,(YEARFRAC($A$2,$B$2,3))*12,((YEARFRAC($A$2,'9-1-24'!F40,3))*12))</f>
        <v>1497.0739726027396</v>
      </c>
      <c r="D142" s="17">
        <f>'9-1-24'!H40*(D143/((YEARFRAC($A$2,$B$2,3)*12)))</f>
        <v>0</v>
      </c>
      <c r="F142" s="12" t="s">
        <v>14</v>
      </c>
      <c r="G142" s="15">
        <f>IF('9-1-24'!E40&gt;'Calculation Table 3'!$F$2,YEARFRAC('9-1-24'!E40,$F$2,)*-12,0)</f>
        <v>0</v>
      </c>
      <c r="H142" s="16">
        <f>IF('9-1-24'!F40&gt;$G$2,(YEARFRAC($F$2,$G$2,3))*12,((YEARFRAC($F$2,'9-1-24'!F40,3))*12))</f>
        <v>1503.0246575342467</v>
      </c>
      <c r="I142" s="17" t="e">
        <f>'9-1-24'!#REF!*(I143/((YEARFRAC($F$2,$G$2,3)*12)))</f>
        <v>#REF!</v>
      </c>
    </row>
    <row r="143" spans="1:9" x14ac:dyDescent="0.25">
      <c r="C143" s="18" t="s">
        <v>15</v>
      </c>
      <c r="D143" s="19">
        <f>(C142+B142)</f>
        <v>1497.0739726027396</v>
      </c>
      <c r="H143" s="18" t="s">
        <v>15</v>
      </c>
      <c r="I143" s="19">
        <f>(H142+G142)</f>
        <v>1503.0246575342467</v>
      </c>
    </row>
    <row r="145" spans="1:9" x14ac:dyDescent="0.25">
      <c r="A145" s="93" t="s">
        <v>13</v>
      </c>
      <c r="B145" s="93"/>
      <c r="C145" s="93"/>
      <c r="D145" s="93"/>
      <c r="F145" s="93" t="s">
        <v>13</v>
      </c>
      <c r="G145" s="93"/>
      <c r="H145" s="93"/>
      <c r="I145" s="93"/>
    </row>
    <row r="146" spans="1:9" x14ac:dyDescent="0.25">
      <c r="A146" s="12" t="s">
        <v>14</v>
      </c>
      <c r="B146" s="15">
        <f>IF('9-1-24'!E41&gt;'Calculation Table 3'!$A$2,YEARFRAC('9-1-24'!E41,$A$2,)*-12,0)</f>
        <v>0</v>
      </c>
      <c r="C146" s="16">
        <f>IF('9-1-24'!F41&gt;$B$2,(YEARFRAC($A$2,$B$2,3))*12,((YEARFRAC($A$2,'9-1-24'!F41,3))*12))</f>
        <v>1497.0739726027396</v>
      </c>
      <c r="D146" s="17">
        <f>'9-1-24'!H41*(D147/((YEARFRAC($A$2,$B$2,3)*12)))</f>
        <v>0</v>
      </c>
      <c r="F146" s="12" t="s">
        <v>14</v>
      </c>
      <c r="G146" s="15">
        <f>IF('9-1-24'!E41&gt;'Calculation Table 3'!$F$2,YEARFRAC('9-1-24'!E41,$F$2,)*-12,0)</f>
        <v>0</v>
      </c>
      <c r="H146" s="16">
        <f>IF('9-1-24'!F41&gt;$G$2,(YEARFRAC($F$2,$G$2,3))*12,((YEARFRAC($F$2,'9-1-24'!F41,3))*12))</f>
        <v>1503.0246575342467</v>
      </c>
      <c r="I146" s="17" t="e">
        <f>'9-1-24'!#REF!*(I147/((YEARFRAC($F$2,$G$2,3)*12)))</f>
        <v>#REF!</v>
      </c>
    </row>
    <row r="147" spans="1:9" x14ac:dyDescent="0.25">
      <c r="C147" s="18" t="s">
        <v>15</v>
      </c>
      <c r="D147" s="19">
        <f>(C146+B146)</f>
        <v>1497.0739726027396</v>
      </c>
      <c r="H147" s="18" t="s">
        <v>15</v>
      </c>
      <c r="I147" s="19">
        <f>(H146+G146)</f>
        <v>1503.0246575342467</v>
      </c>
    </row>
    <row r="149" spans="1:9" x14ac:dyDescent="0.25">
      <c r="A149"/>
      <c r="B149"/>
      <c r="C149"/>
      <c r="D149"/>
    </row>
    <row r="150" spans="1:9" x14ac:dyDescent="0.25">
      <c r="A150"/>
      <c r="B150"/>
      <c r="C150"/>
      <c r="D150"/>
    </row>
    <row r="151" spans="1:9" x14ac:dyDescent="0.25">
      <c r="A151"/>
      <c r="B151"/>
      <c r="C151"/>
      <c r="D151"/>
    </row>
  </sheetData>
  <mergeCells count="72">
    <mergeCell ref="F89:I89"/>
    <mergeCell ref="F93:I93"/>
    <mergeCell ref="F97:I97"/>
    <mergeCell ref="F101:I101"/>
    <mergeCell ref="F105:I105"/>
    <mergeCell ref="F109:I109"/>
    <mergeCell ref="F113:I113"/>
    <mergeCell ref="F117:I117"/>
    <mergeCell ref="F121:I121"/>
    <mergeCell ref="F125:I125"/>
    <mergeCell ref="F129:I129"/>
    <mergeCell ref="F133:I133"/>
    <mergeCell ref="F137:I137"/>
    <mergeCell ref="F141:I141"/>
    <mergeCell ref="F145:I145"/>
    <mergeCell ref="F81:I81"/>
    <mergeCell ref="F85:I85"/>
    <mergeCell ref="F57:I57"/>
    <mergeCell ref="F61:I61"/>
    <mergeCell ref="F65:I65"/>
    <mergeCell ref="F69:I69"/>
    <mergeCell ref="F73:I73"/>
    <mergeCell ref="F77:I77"/>
    <mergeCell ref="F33:I33"/>
    <mergeCell ref="F37:I37"/>
    <mergeCell ref="F41:I41"/>
    <mergeCell ref="F45:I45"/>
    <mergeCell ref="F49:I49"/>
    <mergeCell ref="F53:I53"/>
    <mergeCell ref="A77:D77"/>
    <mergeCell ref="A81:D81"/>
    <mergeCell ref="A85:D85"/>
    <mergeCell ref="F1:G1"/>
    <mergeCell ref="F9:I9"/>
    <mergeCell ref="F13:I13"/>
    <mergeCell ref="F17:I17"/>
    <mergeCell ref="F21:I21"/>
    <mergeCell ref="F25:I25"/>
    <mergeCell ref="F29:I29"/>
    <mergeCell ref="A53:D53"/>
    <mergeCell ref="A57:D57"/>
    <mergeCell ref="A61:D61"/>
    <mergeCell ref="A65:D65"/>
    <mergeCell ref="A69:D69"/>
    <mergeCell ref="A73:D73"/>
    <mergeCell ref="A29:D29"/>
    <mergeCell ref="A33:D33"/>
    <mergeCell ref="A37:D37"/>
    <mergeCell ref="A41:D41"/>
    <mergeCell ref="A45:D45"/>
    <mergeCell ref="A49:D49"/>
    <mergeCell ref="A25:D25"/>
    <mergeCell ref="A1:B1"/>
    <mergeCell ref="A9:D9"/>
    <mergeCell ref="A13:D13"/>
    <mergeCell ref="A17:D17"/>
    <mergeCell ref="A21:D21"/>
    <mergeCell ref="A89:D89"/>
    <mergeCell ref="A93:D93"/>
    <mergeCell ref="A97:D97"/>
    <mergeCell ref="A101:D101"/>
    <mergeCell ref="A105:D105"/>
    <mergeCell ref="A109:D109"/>
    <mergeCell ref="A113:D113"/>
    <mergeCell ref="A117:D117"/>
    <mergeCell ref="A121:D121"/>
    <mergeCell ref="A125:D125"/>
    <mergeCell ref="A129:D129"/>
    <mergeCell ref="A133:D133"/>
    <mergeCell ref="A137:D137"/>
    <mergeCell ref="A141:D141"/>
    <mergeCell ref="A145:D1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k E A A B Q S w M E F A A C A A g A 0 V 0 0 V Y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D R X T R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V 0 0 V b V r t H u R A Q A A o Q M A A B M A H A B G b 3 J t d W x h c y 9 T Z W N 0 a W 9 u M S 5 t I K I Y A C i g F A A A A A A A A A A A A A A A A A A A A A A A A A A A A K W S X 2 s a Q R T F 3 w W / w 2 X z o r A u a l J a G 3 w I a 0 J C X g J a U l C R 6 + 4 1 O 3 h n R m Z m W 0 X 8 7 p 1 1 b W v t B A r d l 1 3 O / X N + 5 7 K W M i e 0 g n H 9 7 t 0 2 G 8 2 G L d B Q D l f R / W q l j Y N U S y m c J O X g F c U 3 M o s H o Z B h Z H D l O m s h O 1 B u c n R + p j v o 9 A a d f r f f B 9 8 H 1 7 C V H M E Q m F y z A f 4 Z 6 9 J k 5 J W v k p M J L p l s 6 0 E w J a l W z j v Y V p R + n n 2 x Z O y s K M q d K n r d 2 U h / V 6 w x t 7 P / J 0 o q o n a 7 2 R D q n O j P 4 C l y V j I e T 3 O E D G e 4 3 2 b E y a s 2 6 6 X W 6 3 / I Q X b t 9 C a Q Y k J y 4 / 3 I f 1 i X b N l u o 3 Y M q m S O w Z m S 2 n F t H U B b j A s i V w H W X P v p k y M 5 D G S I n 4 X K h 1 H d P z 9 M R + h w / m v x i 9 F S V x d 7 J M w 9 d r X x O J e c K i e 9 9 T 5 D D N N T 7 x 3 z O E N G Y 4 c V / v y M v 0 D 1 5 l 0 m u w 3 9 t p g Y V N Y f R a a a S 6 m q Y m X 0 F 1 O 8 3 0 c v Z I T O v Z n z X Y B q d 4 h h H 9 W D / b B 8 H Z Z v f s q q l E s y Z 5 U P l w O 1 6 a I X X v Q x L H 8 K y 4 M L 2 8 P Z 3 3 h x o N s f U E s B A i 0 A F A A C A A g A 0 V 0 0 V Y U q Y V m m A A A A + Q A A A B I A A A A A A A A A A A A A A A A A A A A A A E N v b m Z p Z y 9 Q Y W N r Y W d l L n h t b F B L A Q I t A B Q A A g A I A N F d N F U P y u m r p A A A A O k A A A A T A A A A A A A A A A A A A A A A A P I A A A B b Q 2 9 u d G V u d F 9 U e X B l c 1 0 u e G 1 s U E s B A i 0 A F A A C A A g A 0 V 0 0 V b V r t H u R A Q A A o Q M A A B M A A A A A A A A A A A A A A A A A 4 w E A A E Z v c m 1 1 b G F z L 1 N l Y 3 R p b 2 4 x L m 1 Q S w U G A A A A A A M A A w D C A A A A w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R Q A A A A A A A B j F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W Z m b 3 J 0 J T I w Q 2 9 t b W l 0 b W V u d C U y M F d h a X Z l c l 9 G a W 5 h b C U y M E R y Y W Z 0 L W t p b S 0 l M j B 1 c G R h d G V k J T I w M D k t M T k t M j A y M i U y M H Z l c i U y M D M l M j B 4 b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w V D E 0 O j Q w O j M 5 L j c z O D I 3 O T l a I i A v P j x F b n R y e S B U e X B l P S J G a W x s Q 2 9 s d W 1 u V H l w Z X M i I F Z h b H V l P S J z Q m c 9 P S I g L z 4 8 R W 5 0 c n k g V H l w Z T 0 i R m l s b E N v b H V t b k 5 h b W V z I i B W Y W x 1 Z T 0 i c 1 s m c X V v d D t O Y W 1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W Z m b 3 J 0 I E N v b W 1 p d G 1 l b n Q g V 2 F p d m V y X 0 Z p b m F s I E R y Y W Z 0 L W t p b S 0 g d X B k Y X R l Z C A w O S 0 x O S 0 y M D I y I H Z l c i A z I H h t b C 9 T b 3 V y Y 2 U u e 0 5 h b W U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R W Z m b 3 J 0 I E N v b W 1 p d G 1 l b n Q g V 2 F p d m V y X 0 Z p b m F s I E R y Y W Z 0 L W t p b S 0 g d X B k Y X R l Z C A w O S 0 x O S 0 y M D I y I H Z l c i A z I H h t b C 9 T b 3 V y Y 2 U u e 0 5 h b W U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V m Z m 9 y d C U y M E N v b W 1 p d G 1 l b n Q l M j B X Y W l 2 Z X J f R m l u Y W w l M j B E c m F m d C 1 r a W 0 t J T I w d X B k Y X R l Z C U y M D A 5 L T E 5 L T I w M j I l M j B 2 Z X I l M j A z J T I w e G 1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N 1 b G F 0 a W 9 u J T I w V G F i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M F Q x N j o 0 N j o x N i 4 5 O D Y z N z M y W i I g L z 4 8 R W 5 0 c n k g V H l w Z T 0 i R m l s b E N v b H V t b l R 5 c G V z I i B W Y W x 1 Z T 0 i c 0 F B Q U F C U U F B Q U F B R i I g L z 4 8 R W 5 0 c n k g V H l w Z T 0 i R m l s b E N v b H V t b k 5 h b W V z I i B W Y W x 1 Z T 0 i c 1 s m c X V v d D t Q Z X J p b 2 Q m c X V v d D s s J n F 1 b 3 Q 7 Q 2 9 s d W 1 u M i Z x d W 9 0 O y w m c X V v d D t D b 2 x 1 b W 4 z J n F 1 b 3 Q 7 L C Z x d W 9 0 O 0 N v b H V t b j Q m c X V v d D s s J n F 1 b 3 Q 7 Q 2 9 s d W 1 u N S Z x d W 9 0 O y w m c X V v d D t Q Z X J p b 2 R f M S Z x d W 9 0 O y w m c X V v d D t D b 2 x 1 b W 4 3 J n F 1 b 3 Q 7 L C Z x d W 9 0 O 0 N v b H V t b j g m c X V v d D s s J n F 1 b 3 Q 7 Q 2 9 s d W 1 u O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b G N 1 b G F 0 a W 9 u I F R h Y m x l L 0 N o Y W 5 n Z W Q g V H l w Z S 5 7 U G V y a W 9 k L D B 9 J n F 1 b 3 Q 7 L C Z x d W 9 0 O 1 N l Y 3 R p b 2 4 x L 0 N h b G N 1 b G F 0 a W 9 u I F R h Y m x l L 0 N o Y W 5 n Z W Q g V H l w Z S 5 7 Q 2 9 s d W 1 u M i w x f S Z x d W 9 0 O y w m c X V v d D t T Z W N 0 a W 9 u M S 9 D Y W x j d W x h d G l v b i B U Y W J s Z S 9 D a G F u Z 2 V k I F R 5 c G U u e 0 N v b H V t b j M s M n 0 m c X V v d D s s J n F 1 b 3 Q 7 U 2 V j d G l v b j E v Q 2 F s Y 3 V s Y X R p b 2 4 g V G F i b G U v Q 2 h h b m d l Z C B U e X B l L n t D b 2 x 1 b W 4 0 L D N 9 J n F 1 b 3 Q 7 L C Z x d W 9 0 O 1 N l Y 3 R p b 2 4 x L 0 N h b G N 1 b G F 0 a W 9 u I F R h Y m x l L 0 N o Y W 5 n Z W Q g V H l w Z S 5 7 Q 2 9 s d W 1 u N S w 0 f S Z x d W 9 0 O y w m c X V v d D t T Z W N 0 a W 9 u M S 9 D Y W x j d W x h d G l v b i B U Y W J s Z S 9 D a G F u Z 2 V k I F R 5 c G U u e 1 B l c m l v Z F 8 x L D V 9 J n F 1 b 3 Q 7 L C Z x d W 9 0 O 1 N l Y 3 R p b 2 4 x L 0 N h b G N 1 b G F 0 a W 9 u I F R h Y m x l L 0 N o Y W 5 n Z W Q g V H l w Z S 5 7 Q 2 9 s d W 1 u N y w 2 f S Z x d W 9 0 O y w m c X V v d D t T Z W N 0 a W 9 u M S 9 D Y W x j d W x h d G l v b i B U Y W J s Z S 9 D a G F u Z 2 V k I F R 5 c G U u e 0 N v b H V t b j g s N 3 0 m c X V v d D s s J n F 1 b 3 Q 7 U 2 V j d G l v b j E v Q 2 F s Y 3 V s Y X R p b 2 4 g V G F i b G U v Q 2 h h b m d l Z C B U e X B l L n t D b 2 x 1 b W 4 5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0 N h b G N 1 b G F 0 a W 9 u I F R h Y m x l L 0 N o Y W 5 n Z W Q g V H l w Z S 5 7 U G V y a W 9 k L D B 9 J n F 1 b 3 Q 7 L C Z x d W 9 0 O 1 N l Y 3 R p b 2 4 x L 0 N h b G N 1 b G F 0 a W 9 u I F R h Y m x l L 0 N o Y W 5 n Z W Q g V H l w Z S 5 7 Q 2 9 s d W 1 u M i w x f S Z x d W 9 0 O y w m c X V v d D t T Z W N 0 a W 9 u M S 9 D Y W x j d W x h d G l v b i B U Y W J s Z S 9 D a G F u Z 2 V k I F R 5 c G U u e 0 N v b H V t b j M s M n 0 m c X V v d D s s J n F 1 b 3 Q 7 U 2 V j d G l v b j E v Q 2 F s Y 3 V s Y X R p b 2 4 g V G F i b G U v Q 2 h h b m d l Z C B U e X B l L n t D b 2 x 1 b W 4 0 L D N 9 J n F 1 b 3 Q 7 L C Z x d W 9 0 O 1 N l Y 3 R p b 2 4 x L 0 N h b G N 1 b G F 0 a W 9 u I F R h Y m x l L 0 N o Y W 5 n Z W Q g V H l w Z S 5 7 Q 2 9 s d W 1 u N S w 0 f S Z x d W 9 0 O y w m c X V v d D t T Z W N 0 a W 9 u M S 9 D Y W x j d W x h d G l v b i B U Y W J s Z S 9 D a G F u Z 2 V k I F R 5 c G U u e 1 B l c m l v Z F 8 x L D V 9 J n F 1 b 3 Q 7 L C Z x d W 9 0 O 1 N l Y 3 R p b 2 4 x L 0 N h b G N 1 b G F 0 a W 9 u I F R h Y m x l L 0 N o Y W 5 n Z W Q g V H l w Z S 5 7 Q 2 9 s d W 1 u N y w 2 f S Z x d W 9 0 O y w m c X V v d D t T Z W N 0 a W 9 u M S 9 D Y W x j d W x h d G l v b i B U Y W J s Z S 9 D a G F u Z 2 V k I F R 5 c G U u e 0 N v b H V t b j g s N 3 0 m c X V v d D s s J n F 1 b 3 Q 7 U 2 V j d G l v b j E v Q 2 F s Y 3 V s Y X R p b 2 4 g V G F i b G U v Q 2 h h b m d l Z C B U e X B l L n t D b 2 x 1 b W 4 5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Y W x j d W x h d G l v b i U y M F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N 1 b G F 0 a W 9 u J T I w V G F i b G U v Q 2 F s Y 3 V s Y X R p b 2 4 l M j B U Y W J s Z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N 1 b G F 0 a W 9 u J T I w V G F i b G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Y 3 V s Y X R p b 2 4 l M j B U Y W J s Z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o C S G a Q B J G T L n 7 w V G g p a p V A A A A A A I A A A A A A A N m A A D A A A A A E A A A A P 3 d w I 7 x t U S v T i 2 Q Y L n L q B k A A A A A B I A A A K A A A A A Q A A A A 8 P u z H O 9 t E N a + O s n l J q w a P V A A A A A k 3 5 2 t T X B / j z q u / P 3 D 8 / B R c 2 f g k H u Y R 1 K r M z j U T X Z L R D g 0 g l n y b s r N i h l A B F g W F j Z a j K D g W 3 L G r Q D T 7 i P Y e R a K P O R N Y k u z + N H u v 3 M j K 4 L l W B Q A A A B g B Y v z 4 X n 7 O g w l J v y i u I 5 h 9 8 l s u w = = < / D a t a M a s h u p > 
</file>

<file path=customXml/itemProps1.xml><?xml version="1.0" encoding="utf-8"?>
<ds:datastoreItem xmlns:ds="http://schemas.openxmlformats.org/officeDocument/2006/customXml" ds:itemID="{BC74760E-9B16-45F0-A6CD-C899298804D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Navigation</vt:lpstr>
      <vt:lpstr>9-1-23</vt:lpstr>
      <vt:lpstr>3-1-24</vt:lpstr>
      <vt:lpstr>9-1-24</vt:lpstr>
      <vt:lpstr>Calculation Table</vt:lpstr>
      <vt:lpstr>Calculation Table 2</vt:lpstr>
      <vt:lpstr>Calculation Table 3</vt:lpstr>
    </vt:vector>
  </TitlesOfParts>
  <Company>UTHSC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Kreidler, Kathleen</dc:creator>
  <cp:lastModifiedBy>Huynh, Hung</cp:lastModifiedBy>
  <dcterms:created xsi:type="dcterms:W3CDTF">2022-08-30T18:52:10Z</dcterms:created>
  <dcterms:modified xsi:type="dcterms:W3CDTF">2023-11-07T19:36:35Z</dcterms:modified>
</cp:coreProperties>
</file>